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<sst xmlns="http://schemas.openxmlformats.org/spreadsheetml/2006/main" count="233" uniqueCount="118">
  <si>
    <t>Lp.</t>
  </si>
  <si>
    <t>Nazwa  przedsięwzięcia</t>
  </si>
  <si>
    <t>Cel przedsięwzięcia</t>
  </si>
  <si>
    <t>Jednostka organizacyjna odpowiedzialna za realizację lub koordynująca wykonywanie przedsięwzięcia</t>
  </si>
  <si>
    <t>Okres realizacji</t>
  </si>
  <si>
    <t>Łączne nakłady finansowe</t>
  </si>
  <si>
    <t>Limit wydatków w poszczególnych latach</t>
  </si>
  <si>
    <t>Limit zobowiązań</t>
  </si>
  <si>
    <t>Przedsięwzięcia ogółem</t>
  </si>
  <si>
    <t>- wydatki bieżące</t>
  </si>
  <si>
    <t>- wydatki majątkowe</t>
  </si>
  <si>
    <t>I</t>
  </si>
  <si>
    <t>Programy, projekty lub zadania (razem)</t>
  </si>
  <si>
    <t>1.</t>
  </si>
  <si>
    <t>Programy, projekty lub zadania związane z programami realizowanymi z udziałem środków, o których mowa w art. 5 ust. 1 pkt 2 i 3 (razem)</t>
  </si>
  <si>
    <t>a)</t>
  </si>
  <si>
    <t>Wydatki bieżące</t>
  </si>
  <si>
    <t>Realizacja programu operacyjnego kapitał Ludzki, projekt systemowy "Jesteśmy aktywni"</t>
  </si>
  <si>
    <t>Aktywizacja zawodowa osób znajdujacych się w trudnej sytuacji życiowej</t>
  </si>
  <si>
    <t>Gminny Osrodek Pomocy Społecznej</t>
  </si>
  <si>
    <t>2008-2013</t>
  </si>
  <si>
    <t>b)</t>
  </si>
  <si>
    <t>Wydatki majątkowe</t>
  </si>
  <si>
    <t>Przebudowa drogi nr 0152Z Mrzeżyno-Dźwirzyno-Kołobrzeg, na odcinku od km 3+285 w m. Dźwirzyno do skrzyżowania z drogą wojewódzką nr 109 w m. Mrzeżyno wraz z przebudową mostu nad kanałem Resko</t>
  </si>
  <si>
    <t>Poprawa bezpieczeństwa ruchu, zwiększenie sieci dróg o prawidłowych parametrach technicznych</t>
  </si>
  <si>
    <t>Powiat Kołobrzeski</t>
  </si>
  <si>
    <t>2008-2012</t>
  </si>
  <si>
    <t>Wdrażanie usług społeczeństwa informacyjnego</t>
  </si>
  <si>
    <t>Stworzenie jednorodnej sieci teleiformatycznej pomiędzy obywatelem, przedsiębiorcą a administracja publiczną</t>
  </si>
  <si>
    <t>Związek Miast i Gmin Dorzecza parsęty</t>
  </si>
  <si>
    <t>2011-2013</t>
  </si>
  <si>
    <t>2.</t>
  </si>
  <si>
    <t>Programy, projekty lub zadania związane z umowami partnerstwa publiczno-prywatnego (razem)</t>
  </si>
  <si>
    <t>3.</t>
  </si>
  <si>
    <t>Programy, projekty lub zadania pozostałe (inne niż wymienione w pkt I.1 i I.2) (razem)</t>
  </si>
  <si>
    <t>Plany zagospodarowania przestrzennego</t>
  </si>
  <si>
    <t xml:space="preserve">Prowadzenie prawidłowej gospodarki przestrzennej na terenie Gminy </t>
  </si>
  <si>
    <t>Urząd Gminy</t>
  </si>
  <si>
    <t>2010-2012</t>
  </si>
  <si>
    <t>1. Rozszerzemnie zastosowań narzędzi i technik informatycznych i informacyjnych w działalnosci Urzędu.                                                                                                              2.  Stworzenie jednorodnej sieci teleiformatycznej pomiędzy obywatelem, przedsiębiorcą a administracja publiczną</t>
  </si>
  <si>
    <t>2009-2021</t>
  </si>
  <si>
    <t>2012-2021</t>
  </si>
  <si>
    <t>Budowa chodników przy drogach powiatowych</t>
  </si>
  <si>
    <t xml:space="preserve">   Poprawa bezpieczeństwa ruchu pieszego przy drogach powiatowych</t>
  </si>
  <si>
    <t>2009-2014</t>
  </si>
  <si>
    <t>Rozbudowa ulicy Zachodniej w Kołobrzegu</t>
  </si>
  <si>
    <t xml:space="preserve">Poprawa bezpieczeństwa ruchu dróg powiatowych, zwiększenie sieci dróg o prawidłowych parametrach technicznych.                                                                      </t>
  </si>
  <si>
    <t>2010-2011</t>
  </si>
  <si>
    <t>Budowa oświetlenia drogowego</t>
  </si>
  <si>
    <t>Budowa sanitariatu przy ul. Bałtyckiej w Grzybowie</t>
  </si>
  <si>
    <t>Zapewnienie dostepu do sanitariatów publicznych osobom korzystajacym z plaży, rowerzystom, spacerowiczom</t>
  </si>
  <si>
    <t>Budowa sanitariatu przy ul.Plażowej w Grzybowie</t>
  </si>
  <si>
    <t>Modernizacja kuchni w Szkole Podstawowej w Drzonowie</t>
  </si>
  <si>
    <t>Dożywianie dzieci w szkołach</t>
  </si>
  <si>
    <t>II.</t>
  </si>
  <si>
    <t>Umowy, których realizacja w roku budżetowym i w latach następnych jest niezbędna dla zapewnienia ciągłości działania jednostki i których płatności przypadają w okresach dłuższych niż rok (razem)</t>
  </si>
  <si>
    <t>Dowozy dzieci do szkół</t>
  </si>
  <si>
    <t>Zapewnienie dojazdu dzieciom z Gminy Kołobrzeg do szkół w mieście Kołobrzeg</t>
  </si>
  <si>
    <t>2011-2012</t>
  </si>
  <si>
    <t>Usługi wspierające realizację zadań Urzędu Gminy</t>
  </si>
  <si>
    <t>Zabezpieczenie warunków prawidłowej realizacji zadań Urzędu Gminy</t>
  </si>
  <si>
    <t>Usługi wspierające realizację zadań Gminnego Ośrodka Pomocy Społecznej</t>
  </si>
  <si>
    <t>Zabezpieczenie warunków prawidłowej realizacji zadań GOPS</t>
  </si>
  <si>
    <t>2010-2013</t>
  </si>
  <si>
    <t>4.</t>
  </si>
  <si>
    <t>Utrzymanie melioracyjnej stacji pomp</t>
  </si>
  <si>
    <t>Odprowadzanie wód deszczowych</t>
  </si>
  <si>
    <t>2010-2019</t>
  </si>
  <si>
    <t>III.</t>
  </si>
  <si>
    <t>Gwarancje i poręczenia udzielane przez jednostki samorządu terytorialnego</t>
  </si>
  <si>
    <t>w tym na programy, projekty lub zadania związane z programami realizowanymi z udziałem środków, o których mowa w art. 5 ust. 1 pkt 2 i 3</t>
  </si>
  <si>
    <t>Poręczenie pożyczki z NFOŚiGW dla Związku Miast i Gmin Dorzecza Parsęty</t>
  </si>
  <si>
    <t>Wyposażenie gmin na terenie Związku Miast i Gmin Dorzecza Parsęty w zbiorcze systemy odprowadzania ścieków spełniające wymagania dyrektywy Unii Europejskiej 91/271, zapewnienie właściwej gospodarki osadami oraz zapewnienie wody o odpowiedniej jakości dla mieszkańców.</t>
  </si>
  <si>
    <t>2008 - 2021</t>
  </si>
  <si>
    <t>2008 - 2013</t>
  </si>
  <si>
    <t>Poręczenie pożyczki z NFOŚiGW dla Miejskich Wodociągów i Kanalizacji Spółka z o.o. w Kołobrzegu</t>
  </si>
  <si>
    <t>2008 - 2017</t>
  </si>
  <si>
    <t>5.</t>
  </si>
  <si>
    <t xml:space="preserve">Poręczenie kredytu dla Stowarzyszenia Lokalna Grupa Działania "Siła w Grupie" </t>
  </si>
  <si>
    <t>Budowanie kapitału społecznego poprzez aktywizację mieszkańców oraz przyczynianie się do powstawania nowych miejsc pracy na obszarach wiejskich</t>
  </si>
  <si>
    <t>2010-2015</t>
  </si>
  <si>
    <t>Przebudowa ul. Sztormowej i chodnika przy ul. Nadmorskiej w Grzybowie</t>
  </si>
  <si>
    <t>Poprawa infrastruktury drogowej i bezpieczeństwa ruchu na drogach gminnych.</t>
  </si>
  <si>
    <t>Poprawa infrastruktury drogowej i bezpieczeństwa ruchu na drogach gminnych. Poprawa bezpieczeństwa ruchu pieszego w miejscowościach Gminy.</t>
  </si>
  <si>
    <t>Budowa ścieżki rowerowej na odcinku od granicy Gminy Siemyśl - Kołobrzeg do drogi wojewódzkiej nr 102</t>
  </si>
  <si>
    <t xml:space="preserve">Budowa zejścia na plażę z ul. Plażowej w Grzybowie </t>
  </si>
  <si>
    <t>Poprawa atrakcyjności turystycznej Gminy Kołobrzeg</t>
  </si>
  <si>
    <t xml:space="preserve"> Udostępnienie plaży mieszkańcom i turystom w tym osobom niepełnosprawnym, poruszającym się na wózkach inwalidzkich</t>
  </si>
  <si>
    <t>Przebudowa ul. Kasztelańskiej w Budzistowie</t>
  </si>
  <si>
    <t>Przebudowa ul. Lipowej w Budzistowie</t>
  </si>
  <si>
    <t>Przebudowa ul. Topolowej i Jesiennej w Budzistowie</t>
  </si>
  <si>
    <t>Przebudowa drogi gminnej w Nowym Borku</t>
  </si>
  <si>
    <t>Rozbudowa ul. Kościelnej w Grzybowie</t>
  </si>
  <si>
    <t>Przebudow ul. Długiej w Grzybowie</t>
  </si>
  <si>
    <t>Budowa świetlicy wiejskiej w Rościęcinie</t>
  </si>
  <si>
    <t>Budowa parkingu przy cmentarzu w Sarbii</t>
  </si>
  <si>
    <t>Budowa urzędu Gminy Kołobrzeg</t>
  </si>
  <si>
    <t>Budowa zejścia na plażę Dźwirzyno - Grzybowo</t>
  </si>
  <si>
    <t>Budowa oświetlenia ul. Kwiatów Polskich, Jantarowej w Zieleniewie</t>
  </si>
  <si>
    <t>Budowa oświetlenia ul. Tymiankowej, Majerankowej i Szałwiowej w Korzystnie</t>
  </si>
  <si>
    <t>Przebudowa ul.Wiosennej w Dźwirzynie</t>
  </si>
  <si>
    <t>Budowa oświetlenia w Przećminie</t>
  </si>
  <si>
    <t>2012-2013</t>
  </si>
  <si>
    <t>2013-2014</t>
  </si>
  <si>
    <t>2012-2014</t>
  </si>
  <si>
    <t>Budowa oświetlenia ul. Promykowej, Brzozowej, Szmaragdowej w Niekaninie</t>
  </si>
  <si>
    <t xml:space="preserve">Budowa chodników przy drogach wojewódzkich </t>
  </si>
  <si>
    <t>Województwo Zachodniopomorskie - Zarząd Dróg Wojewódzkich</t>
  </si>
  <si>
    <t>Budowa boiska do piłki nożnej  w Drzonowie</t>
  </si>
  <si>
    <t>Budowa dróg i chodników</t>
  </si>
  <si>
    <t>2015-2024</t>
  </si>
  <si>
    <t>Poprawa infrastruktury turystycznej</t>
  </si>
  <si>
    <t>Poprawa jakości usług dla ludniości w tym dostępności dla osób niepełnosprawnych</t>
  </si>
  <si>
    <t>Poprawa jakości życia ludności wiejskiej</t>
  </si>
  <si>
    <t>Poprawa infrastruktury obiektów publicznych</t>
  </si>
  <si>
    <t>Poprawa infrastruktury sportowej</t>
  </si>
  <si>
    <t>Wykaz przedsięwzięć do WPF na lata 2011-2024</t>
  </si>
  <si>
    <t>Załącznik nr 2                                                                           do Uchwały Nr X/56/11                               Rady Gminy Kołobrzeg                                                                                                                            z dnia 31 sierpnia 2011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</si>
</sst>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 style="hair"/>
    </border>
    <border>
      <left>
        <color indexed="63"/>
      </left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/>
    </xf>
    <xf numFmtId="0" fontId="4" fillId="31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31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view="pageBreakPreview" zoomScaleSheetLayoutView="100" zoomScalePageLayoutView="0" workbookViewId="0" topLeftCell="J1">
      <selection activeCell="J1" sqref="J1"/>
    </sheetView>
  </sheetViews>
  <sheetFormatPr defaultColWidth="8.796875" defaultRowHeight="14.25"/>
  <cols>
    <col min="1" max="1" width="3" style="0" bestFit="1" customWidth="1"/>
    <col min="2" max="2" width="42.69921875" style="0" bestFit="1" customWidth="1"/>
    <col min="3" max="3" width="52.3984375" style="0" customWidth="1"/>
    <col min="4" max="5" width="17.09765625" style="0" customWidth="1"/>
    <col min="6" max="6" width="13.5" style="0" customWidth="1"/>
    <col min="7" max="7" width="8.8984375" style="0" bestFit="1" customWidth="1"/>
    <col min="8" max="8" width="8.19921875" style="0" bestFit="1" customWidth="1"/>
    <col min="9" max="9" width="8.5" style="0" customWidth="1"/>
    <col min="10" max="14" width="8.19921875" style="0" bestFit="1" customWidth="1"/>
    <col min="15" max="15" width="10.5" style="0" bestFit="1" customWidth="1"/>
    <col min="16" max="17" width="8.19921875" style="0" bestFit="1" customWidth="1"/>
    <col min="18" max="20" width="8.19921875" style="2" customWidth="1"/>
    <col min="22" max="22" width="9.8984375" style="0" bestFit="1" customWidth="1"/>
  </cols>
  <sheetData>
    <row r="1" spans="16:21" s="2" customFormat="1" ht="60" customHeight="1">
      <c r="P1" s="50"/>
      <c r="Q1" s="50"/>
      <c r="R1" s="50"/>
      <c r="S1" s="51" t="s">
        <v>117</v>
      </c>
      <c r="T1" s="52"/>
      <c r="U1" s="52"/>
    </row>
    <row r="2" spans="1:21" ht="33.75" customHeight="1">
      <c r="A2" s="53" t="s">
        <v>116</v>
      </c>
      <c r="B2" s="53"/>
      <c r="C2" s="53"/>
      <c r="D2" s="53"/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4.25">
      <c r="A3" s="55" t="s">
        <v>0</v>
      </c>
      <c r="B3" s="55" t="s">
        <v>1</v>
      </c>
      <c r="C3" s="84" t="s">
        <v>2</v>
      </c>
      <c r="D3" s="56" t="s">
        <v>3</v>
      </c>
      <c r="E3" s="56" t="s">
        <v>4</v>
      </c>
      <c r="F3" s="57" t="s">
        <v>5</v>
      </c>
      <c r="G3" s="82" t="s">
        <v>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47"/>
      <c r="S3" s="47"/>
      <c r="T3" s="47"/>
      <c r="U3" s="56" t="s">
        <v>7</v>
      </c>
    </row>
    <row r="4" spans="1:21" ht="74.25" customHeight="1">
      <c r="A4" s="55"/>
      <c r="B4" s="55"/>
      <c r="C4" s="85"/>
      <c r="D4" s="56"/>
      <c r="E4" s="56"/>
      <c r="F4" s="58"/>
      <c r="G4" s="19">
        <v>2011</v>
      </c>
      <c r="H4" s="20">
        <v>2012</v>
      </c>
      <c r="I4" s="20">
        <v>2013</v>
      </c>
      <c r="J4" s="20">
        <v>2014</v>
      </c>
      <c r="K4" s="20">
        <v>2015</v>
      </c>
      <c r="L4" s="19">
        <v>2016</v>
      </c>
      <c r="M4" s="20">
        <v>2017</v>
      </c>
      <c r="N4" s="20">
        <v>2018</v>
      </c>
      <c r="O4" s="20">
        <v>2019</v>
      </c>
      <c r="P4" s="20">
        <v>2020</v>
      </c>
      <c r="Q4" s="19">
        <v>2021</v>
      </c>
      <c r="R4" s="45">
        <v>2022</v>
      </c>
      <c r="S4" s="46">
        <v>2023</v>
      </c>
      <c r="T4" s="45">
        <v>2024</v>
      </c>
      <c r="U4" s="56"/>
    </row>
    <row r="5" spans="1:22" ht="14.25">
      <c r="A5" s="6"/>
      <c r="B5" s="73" t="s">
        <v>8</v>
      </c>
      <c r="C5" s="74"/>
      <c r="D5" s="74"/>
      <c r="E5" s="75"/>
      <c r="F5" s="21">
        <f>F6+F7</f>
        <v>81094469.78999999</v>
      </c>
      <c r="G5" s="21">
        <f aca="true" t="shared" si="0" ref="G5:U5">G6+G7</f>
        <v>9868321.55</v>
      </c>
      <c r="H5" s="21">
        <f t="shared" si="0"/>
        <v>9380205.93</v>
      </c>
      <c r="I5" s="21">
        <f t="shared" si="0"/>
        <v>9936910.42</v>
      </c>
      <c r="J5" s="21">
        <f t="shared" si="0"/>
        <v>6697380</v>
      </c>
      <c r="K5" s="21">
        <f t="shared" si="0"/>
        <v>3948229</v>
      </c>
      <c r="L5" s="21">
        <f t="shared" si="0"/>
        <v>3923329</v>
      </c>
      <c r="M5" s="21">
        <f t="shared" si="0"/>
        <v>4123355.77</v>
      </c>
      <c r="N5" s="21">
        <f t="shared" si="0"/>
        <v>4056842.13</v>
      </c>
      <c r="O5" s="21">
        <f t="shared" si="0"/>
        <v>4056950.45</v>
      </c>
      <c r="P5" s="21">
        <f t="shared" si="0"/>
        <v>4053758.76</v>
      </c>
      <c r="Q5" s="21">
        <f t="shared" si="0"/>
        <v>4253685.08</v>
      </c>
      <c r="R5" s="21">
        <f>R6+R7</f>
        <v>4550000</v>
      </c>
      <c r="S5" s="21">
        <f>S6+S7</f>
        <v>5100000</v>
      </c>
      <c r="T5" s="21">
        <f>T6+T7</f>
        <v>5100000</v>
      </c>
      <c r="U5" s="21">
        <f t="shared" si="0"/>
        <v>78948968.89</v>
      </c>
      <c r="V5" s="40"/>
    </row>
    <row r="6" spans="1:21" ht="14.25">
      <c r="A6" s="6"/>
      <c r="B6" s="76" t="s">
        <v>9</v>
      </c>
      <c r="C6" s="77"/>
      <c r="D6" s="77"/>
      <c r="E6" s="78"/>
      <c r="F6" s="21">
        <f aca="true" t="shared" si="1" ref="F6:U6">F9+F53+F69+F71+F73+F75+F77</f>
        <v>11623369.79</v>
      </c>
      <c r="G6" s="21">
        <f t="shared" si="1"/>
        <v>3671071.55</v>
      </c>
      <c r="H6" s="21">
        <f t="shared" si="1"/>
        <v>1803705.93</v>
      </c>
      <c r="I6" s="21">
        <f t="shared" si="1"/>
        <v>2978560.42</v>
      </c>
      <c r="J6" s="21">
        <f t="shared" si="1"/>
        <v>497380</v>
      </c>
      <c r="K6" s="21">
        <f t="shared" si="1"/>
        <v>448229</v>
      </c>
      <c r="L6" s="21">
        <f t="shared" si="1"/>
        <v>423329</v>
      </c>
      <c r="M6" s="21">
        <f t="shared" si="1"/>
        <v>423355.77</v>
      </c>
      <c r="N6" s="21">
        <f t="shared" si="1"/>
        <v>256842.13</v>
      </c>
      <c r="O6" s="21">
        <f t="shared" si="1"/>
        <v>256950.45</v>
      </c>
      <c r="P6" s="21">
        <f t="shared" si="1"/>
        <v>253758.76</v>
      </c>
      <c r="Q6" s="21">
        <f t="shared" si="1"/>
        <v>253685.08000000002</v>
      </c>
      <c r="R6" s="21">
        <f>R9+R53+R69+R71+R73+R75+R77</f>
        <v>0</v>
      </c>
      <c r="S6" s="21">
        <f>S9+S53+S69+S71+S73+S75+S77</f>
        <v>0</v>
      </c>
      <c r="T6" s="21">
        <f>T9+T53+T69+T71+T73+T75+T77</f>
        <v>0</v>
      </c>
      <c r="U6" s="21">
        <f t="shared" si="1"/>
        <v>11166868.89</v>
      </c>
    </row>
    <row r="7" spans="1:21" ht="14.25">
      <c r="A7" s="6"/>
      <c r="B7" s="76" t="s">
        <v>10</v>
      </c>
      <c r="C7" s="77"/>
      <c r="D7" s="77"/>
      <c r="E7" s="78"/>
      <c r="F7" s="21">
        <f aca="true" t="shared" si="2" ref="F7:U7">F10+F54</f>
        <v>69471100</v>
      </c>
      <c r="G7" s="21">
        <f t="shared" si="2"/>
        <v>6197250</v>
      </c>
      <c r="H7" s="21">
        <f t="shared" si="2"/>
        <v>7576500</v>
      </c>
      <c r="I7" s="21">
        <f t="shared" si="2"/>
        <v>6958350</v>
      </c>
      <c r="J7" s="21">
        <f t="shared" si="2"/>
        <v>6200000</v>
      </c>
      <c r="K7" s="21">
        <f t="shared" si="2"/>
        <v>3500000</v>
      </c>
      <c r="L7" s="21">
        <f t="shared" si="2"/>
        <v>3500000</v>
      </c>
      <c r="M7" s="21">
        <f t="shared" si="2"/>
        <v>3700000</v>
      </c>
      <c r="N7" s="21">
        <f t="shared" si="2"/>
        <v>3800000</v>
      </c>
      <c r="O7" s="21">
        <f t="shared" si="2"/>
        <v>3800000</v>
      </c>
      <c r="P7" s="21">
        <f t="shared" si="2"/>
        <v>3800000</v>
      </c>
      <c r="Q7" s="21">
        <f t="shared" si="2"/>
        <v>4000000</v>
      </c>
      <c r="R7" s="21">
        <f>R10+R54</f>
        <v>4550000</v>
      </c>
      <c r="S7" s="21">
        <f>S10+S54</f>
        <v>5100000</v>
      </c>
      <c r="T7" s="21">
        <f>T10+T54</f>
        <v>5100000</v>
      </c>
      <c r="U7" s="21">
        <f t="shared" si="2"/>
        <v>67782100</v>
      </c>
    </row>
    <row r="8" spans="1:21" ht="14.25">
      <c r="A8" s="3" t="s">
        <v>11</v>
      </c>
      <c r="B8" s="79" t="s">
        <v>12</v>
      </c>
      <c r="C8" s="80"/>
      <c r="D8" s="80"/>
      <c r="E8" s="81"/>
      <c r="F8" s="22">
        <f>F9+F10</f>
        <v>71600375</v>
      </c>
      <c r="G8" s="22">
        <f aca="true" t="shared" si="3" ref="G8:U8">G9+G10</f>
        <v>6891905</v>
      </c>
      <c r="H8" s="22">
        <f t="shared" si="3"/>
        <v>8271155</v>
      </c>
      <c r="I8" s="22">
        <f t="shared" si="3"/>
        <v>7143005</v>
      </c>
      <c r="J8" s="22">
        <f t="shared" si="3"/>
        <v>6223000</v>
      </c>
      <c r="K8" s="22">
        <f t="shared" si="3"/>
        <v>3523000</v>
      </c>
      <c r="L8" s="22">
        <f t="shared" si="3"/>
        <v>3523000</v>
      </c>
      <c r="M8" s="22">
        <f t="shared" si="3"/>
        <v>3723000</v>
      </c>
      <c r="N8" s="22">
        <f t="shared" si="3"/>
        <v>3823000</v>
      </c>
      <c r="O8" s="22">
        <f t="shared" si="3"/>
        <v>3823000</v>
      </c>
      <c r="P8" s="22">
        <f t="shared" si="3"/>
        <v>3823000</v>
      </c>
      <c r="Q8" s="22">
        <f t="shared" si="3"/>
        <v>4023000</v>
      </c>
      <c r="R8" s="22">
        <f>R9+R10</f>
        <v>4550000</v>
      </c>
      <c r="S8" s="22">
        <f>S9+S10</f>
        <v>5100000</v>
      </c>
      <c r="T8" s="22">
        <f>T9+T10</f>
        <v>5100000</v>
      </c>
      <c r="U8" s="22">
        <f t="shared" si="3"/>
        <v>69540065</v>
      </c>
    </row>
    <row r="9" spans="1:21" ht="14.25">
      <c r="A9" s="4"/>
      <c r="B9" s="59" t="s">
        <v>9</v>
      </c>
      <c r="C9" s="60"/>
      <c r="D9" s="60"/>
      <c r="E9" s="61"/>
      <c r="F9" s="23">
        <f>F12+F18+F21</f>
        <v>2129275</v>
      </c>
      <c r="G9" s="23">
        <f aca="true" t="shared" si="4" ref="G9:U9">G12+G18+G21</f>
        <v>694655</v>
      </c>
      <c r="H9" s="23">
        <f t="shared" si="4"/>
        <v>694655</v>
      </c>
      <c r="I9" s="23">
        <f t="shared" si="4"/>
        <v>184655</v>
      </c>
      <c r="J9" s="23">
        <f t="shared" si="4"/>
        <v>23000</v>
      </c>
      <c r="K9" s="23">
        <f t="shared" si="4"/>
        <v>23000</v>
      </c>
      <c r="L9" s="23">
        <f t="shared" si="4"/>
        <v>23000</v>
      </c>
      <c r="M9" s="23">
        <f t="shared" si="4"/>
        <v>23000</v>
      </c>
      <c r="N9" s="23">
        <f t="shared" si="4"/>
        <v>23000</v>
      </c>
      <c r="O9" s="23">
        <f t="shared" si="4"/>
        <v>23000</v>
      </c>
      <c r="P9" s="23">
        <f t="shared" si="4"/>
        <v>23000</v>
      </c>
      <c r="Q9" s="23">
        <f t="shared" si="4"/>
        <v>23000</v>
      </c>
      <c r="R9" s="23">
        <f>R12+R18+R21</f>
        <v>0</v>
      </c>
      <c r="S9" s="23">
        <f>S12+S18+S21</f>
        <v>0</v>
      </c>
      <c r="T9" s="23">
        <f>T12+T18+T21</f>
        <v>0</v>
      </c>
      <c r="U9" s="23">
        <f t="shared" si="4"/>
        <v>1757965</v>
      </c>
    </row>
    <row r="10" spans="1:21" ht="14.25">
      <c r="A10" s="4"/>
      <c r="B10" s="59" t="s">
        <v>10</v>
      </c>
      <c r="C10" s="60"/>
      <c r="D10" s="60"/>
      <c r="E10" s="61"/>
      <c r="F10" s="23">
        <f>F14+F19+F24</f>
        <v>69471100</v>
      </c>
      <c r="G10" s="23">
        <f aca="true" t="shared" si="5" ref="G10:U10">G14+G19+G24</f>
        <v>6197250</v>
      </c>
      <c r="H10" s="23">
        <f t="shared" si="5"/>
        <v>7576500</v>
      </c>
      <c r="I10" s="23">
        <f t="shared" si="5"/>
        <v>6958350</v>
      </c>
      <c r="J10" s="23">
        <f t="shared" si="5"/>
        <v>6200000</v>
      </c>
      <c r="K10" s="23">
        <f t="shared" si="5"/>
        <v>3500000</v>
      </c>
      <c r="L10" s="23">
        <f t="shared" si="5"/>
        <v>3500000</v>
      </c>
      <c r="M10" s="23">
        <f t="shared" si="5"/>
        <v>3700000</v>
      </c>
      <c r="N10" s="23">
        <f t="shared" si="5"/>
        <v>3800000</v>
      </c>
      <c r="O10" s="23">
        <f t="shared" si="5"/>
        <v>3800000</v>
      </c>
      <c r="P10" s="23">
        <f t="shared" si="5"/>
        <v>3800000</v>
      </c>
      <c r="Q10" s="23">
        <f t="shared" si="5"/>
        <v>4000000</v>
      </c>
      <c r="R10" s="23">
        <f>R14+R19+R24</f>
        <v>4550000</v>
      </c>
      <c r="S10" s="23">
        <f>S14+S19+S24</f>
        <v>5100000</v>
      </c>
      <c r="T10" s="23">
        <f>T14+T19+T24</f>
        <v>5100000</v>
      </c>
      <c r="U10" s="23">
        <f t="shared" si="5"/>
        <v>67782100</v>
      </c>
    </row>
    <row r="11" spans="1:21" ht="14.25">
      <c r="A11" s="5" t="s">
        <v>13</v>
      </c>
      <c r="B11" s="62" t="s">
        <v>14</v>
      </c>
      <c r="C11" s="63"/>
      <c r="D11" s="63"/>
      <c r="E11" s="64"/>
      <c r="F11" s="24">
        <f>F12+F14</f>
        <v>4512100</v>
      </c>
      <c r="G11" s="24">
        <f aca="true" t="shared" si="6" ref="G11:U11">G12+G14</f>
        <v>2594250</v>
      </c>
      <c r="H11" s="24">
        <f t="shared" si="6"/>
        <v>215500</v>
      </c>
      <c r="I11" s="24">
        <f t="shared" si="6"/>
        <v>188350</v>
      </c>
      <c r="J11" s="24">
        <f t="shared" si="6"/>
        <v>0</v>
      </c>
      <c r="K11" s="24">
        <f t="shared" si="6"/>
        <v>0</v>
      </c>
      <c r="L11" s="24">
        <f t="shared" si="6"/>
        <v>0</v>
      </c>
      <c r="M11" s="24">
        <f t="shared" si="6"/>
        <v>0</v>
      </c>
      <c r="N11" s="24">
        <f t="shared" si="6"/>
        <v>0</v>
      </c>
      <c r="O11" s="24">
        <f t="shared" si="6"/>
        <v>0</v>
      </c>
      <c r="P11" s="24">
        <f t="shared" si="6"/>
        <v>0</v>
      </c>
      <c r="Q11" s="24">
        <f t="shared" si="6"/>
        <v>0</v>
      </c>
      <c r="R11" s="24">
        <f>R12+R14</f>
        <v>0</v>
      </c>
      <c r="S11" s="24">
        <f>S12+S14</f>
        <v>0</v>
      </c>
      <c r="T11" s="24">
        <f>T12+T14</f>
        <v>0</v>
      </c>
      <c r="U11" s="24">
        <f t="shared" si="6"/>
        <v>2998100</v>
      </c>
    </row>
    <row r="12" spans="1:21" ht="14.25">
      <c r="A12" s="6" t="s">
        <v>15</v>
      </c>
      <c r="B12" s="65" t="s">
        <v>16</v>
      </c>
      <c r="C12" s="66"/>
      <c r="D12" s="66"/>
      <c r="E12" s="67"/>
      <c r="F12" s="25">
        <f>F13</f>
        <v>862000</v>
      </c>
      <c r="G12" s="25">
        <f aca="true" t="shared" si="7" ref="G12:U12">G13</f>
        <v>160000</v>
      </c>
      <c r="H12" s="25">
        <f t="shared" si="7"/>
        <v>170000</v>
      </c>
      <c r="I12" s="25">
        <f t="shared" si="7"/>
        <v>180000</v>
      </c>
      <c r="J12" s="25">
        <f t="shared" si="7"/>
        <v>0</v>
      </c>
      <c r="K12" s="25">
        <f t="shared" si="7"/>
        <v>0</v>
      </c>
      <c r="L12" s="25">
        <f t="shared" si="7"/>
        <v>0</v>
      </c>
      <c r="M12" s="25">
        <f t="shared" si="7"/>
        <v>0</v>
      </c>
      <c r="N12" s="25">
        <f t="shared" si="7"/>
        <v>0</v>
      </c>
      <c r="O12" s="25">
        <f t="shared" si="7"/>
        <v>0</v>
      </c>
      <c r="P12" s="25">
        <f t="shared" si="7"/>
        <v>0</v>
      </c>
      <c r="Q12" s="25">
        <f t="shared" si="7"/>
        <v>0</v>
      </c>
      <c r="R12" s="25">
        <f t="shared" si="7"/>
        <v>0</v>
      </c>
      <c r="S12" s="25">
        <f t="shared" si="7"/>
        <v>0</v>
      </c>
      <c r="T12" s="25">
        <f t="shared" si="7"/>
        <v>0</v>
      </c>
      <c r="U12" s="25">
        <f t="shared" si="7"/>
        <v>510000</v>
      </c>
    </row>
    <row r="13" spans="1:21" ht="24">
      <c r="A13" s="18"/>
      <c r="B13" s="7" t="s">
        <v>17</v>
      </c>
      <c r="C13" s="8" t="s">
        <v>18</v>
      </c>
      <c r="D13" s="8" t="s">
        <v>19</v>
      </c>
      <c r="E13" s="18" t="s">
        <v>20</v>
      </c>
      <c r="F13" s="26">
        <v>862000</v>
      </c>
      <c r="G13" s="26">
        <v>160000</v>
      </c>
      <c r="H13" s="26">
        <v>170000</v>
      </c>
      <c r="I13" s="26">
        <v>180000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>
        <f>SUM(G13:Q13)</f>
        <v>510000</v>
      </c>
    </row>
    <row r="14" spans="1:21" ht="14.25">
      <c r="A14" s="6" t="s">
        <v>21</v>
      </c>
      <c r="B14" s="68" t="s">
        <v>22</v>
      </c>
      <c r="C14" s="69"/>
      <c r="D14" s="66"/>
      <c r="E14" s="67"/>
      <c r="F14" s="25">
        <f>F15+F16</f>
        <v>3650100</v>
      </c>
      <c r="G14" s="25">
        <f aca="true" t="shared" si="8" ref="G14:U14">G15+G16</f>
        <v>2434250</v>
      </c>
      <c r="H14" s="25">
        <f t="shared" si="8"/>
        <v>45500</v>
      </c>
      <c r="I14" s="25">
        <f t="shared" si="8"/>
        <v>8350</v>
      </c>
      <c r="J14" s="25">
        <f t="shared" si="8"/>
        <v>0</v>
      </c>
      <c r="K14" s="25">
        <f t="shared" si="8"/>
        <v>0</v>
      </c>
      <c r="L14" s="25">
        <f t="shared" si="8"/>
        <v>0</v>
      </c>
      <c r="M14" s="25">
        <f t="shared" si="8"/>
        <v>0</v>
      </c>
      <c r="N14" s="25">
        <f t="shared" si="8"/>
        <v>0</v>
      </c>
      <c r="O14" s="25">
        <f t="shared" si="8"/>
        <v>0</v>
      </c>
      <c r="P14" s="25">
        <f t="shared" si="8"/>
        <v>0</v>
      </c>
      <c r="Q14" s="25">
        <f t="shared" si="8"/>
        <v>0</v>
      </c>
      <c r="R14" s="25">
        <f>R15+R16</f>
        <v>0</v>
      </c>
      <c r="S14" s="25">
        <f>S15+S16</f>
        <v>0</v>
      </c>
      <c r="T14" s="25">
        <f>T15+T16</f>
        <v>0</v>
      </c>
      <c r="U14" s="25">
        <f t="shared" si="8"/>
        <v>2488100</v>
      </c>
    </row>
    <row r="15" spans="1:21" ht="48">
      <c r="A15" s="9"/>
      <c r="B15" s="10" t="s">
        <v>23</v>
      </c>
      <c r="C15" s="12" t="s">
        <v>24</v>
      </c>
      <c r="D15" s="12" t="s">
        <v>25</v>
      </c>
      <c r="E15" s="8" t="s">
        <v>26</v>
      </c>
      <c r="F15" s="27">
        <v>3500000</v>
      </c>
      <c r="G15" s="28">
        <f>2020000+315000</f>
        <v>2335000</v>
      </c>
      <c r="H15" s="28">
        <v>3000</v>
      </c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>
        <f>SUM(G15:Q15)</f>
        <v>2338000</v>
      </c>
    </row>
    <row r="16" spans="1:21" ht="37.5" customHeight="1">
      <c r="A16" s="18"/>
      <c r="B16" s="14" t="s">
        <v>27</v>
      </c>
      <c r="C16" s="12" t="s">
        <v>28</v>
      </c>
      <c r="D16" s="8" t="s">
        <v>29</v>
      </c>
      <c r="E16" s="8" t="s">
        <v>30</v>
      </c>
      <c r="F16" s="26">
        <v>150100</v>
      </c>
      <c r="G16" s="26">
        <v>99250</v>
      </c>
      <c r="H16" s="26">
        <v>42500</v>
      </c>
      <c r="I16" s="26">
        <v>8350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>
        <f>SUM(G16:Q16)</f>
        <v>150100</v>
      </c>
    </row>
    <row r="17" spans="1:21" ht="14.25">
      <c r="A17" s="5" t="s">
        <v>31</v>
      </c>
      <c r="B17" s="62" t="s">
        <v>32</v>
      </c>
      <c r="C17" s="63"/>
      <c r="D17" s="63"/>
      <c r="E17" s="64"/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ht="14.25">
      <c r="A18" s="6" t="s">
        <v>15</v>
      </c>
      <c r="B18" s="65" t="s">
        <v>16</v>
      </c>
      <c r="C18" s="66"/>
      <c r="D18" s="66"/>
      <c r="E18" s="67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6">
        <v>0</v>
      </c>
    </row>
    <row r="19" spans="1:21" ht="14.25">
      <c r="A19" s="6" t="s">
        <v>21</v>
      </c>
      <c r="B19" s="65" t="s">
        <v>22</v>
      </c>
      <c r="C19" s="66"/>
      <c r="D19" s="66"/>
      <c r="E19" s="67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6">
        <v>0</v>
      </c>
    </row>
    <row r="20" spans="1:21" ht="14.25">
      <c r="A20" s="5" t="s">
        <v>33</v>
      </c>
      <c r="B20" s="62" t="s">
        <v>34</v>
      </c>
      <c r="C20" s="63"/>
      <c r="D20" s="63"/>
      <c r="E20" s="64"/>
      <c r="F20" s="29">
        <f>F21+F24</f>
        <v>67088275</v>
      </c>
      <c r="G20" s="29">
        <f aca="true" t="shared" si="9" ref="G20:U20">G21+G24</f>
        <v>4297655</v>
      </c>
      <c r="H20" s="29">
        <f t="shared" si="9"/>
        <v>8055655</v>
      </c>
      <c r="I20" s="29">
        <f t="shared" si="9"/>
        <v>6954655</v>
      </c>
      <c r="J20" s="29">
        <f t="shared" si="9"/>
        <v>6223000</v>
      </c>
      <c r="K20" s="29">
        <f t="shared" si="9"/>
        <v>3523000</v>
      </c>
      <c r="L20" s="29">
        <f t="shared" si="9"/>
        <v>3523000</v>
      </c>
      <c r="M20" s="29">
        <f t="shared" si="9"/>
        <v>3723000</v>
      </c>
      <c r="N20" s="29">
        <f t="shared" si="9"/>
        <v>3823000</v>
      </c>
      <c r="O20" s="29">
        <f t="shared" si="9"/>
        <v>3823000</v>
      </c>
      <c r="P20" s="29">
        <f t="shared" si="9"/>
        <v>3823000</v>
      </c>
      <c r="Q20" s="29">
        <f t="shared" si="9"/>
        <v>4023000</v>
      </c>
      <c r="R20" s="29">
        <f>R21+R24</f>
        <v>4550000</v>
      </c>
      <c r="S20" s="29">
        <f>S21+S24</f>
        <v>5100000</v>
      </c>
      <c r="T20" s="29">
        <f>T21+T24</f>
        <v>5100000</v>
      </c>
      <c r="U20" s="29">
        <f t="shared" si="9"/>
        <v>66541965</v>
      </c>
    </row>
    <row r="21" spans="1:21" ht="14.25">
      <c r="A21" s="6" t="s">
        <v>15</v>
      </c>
      <c r="B21" s="65" t="s">
        <v>16</v>
      </c>
      <c r="C21" s="66"/>
      <c r="D21" s="66"/>
      <c r="E21" s="67"/>
      <c r="F21" s="25">
        <f>F22+F23</f>
        <v>1267275</v>
      </c>
      <c r="G21" s="25">
        <f aca="true" t="shared" si="10" ref="G21:U21">G22+G23</f>
        <v>534655</v>
      </c>
      <c r="H21" s="25">
        <f t="shared" si="10"/>
        <v>524655</v>
      </c>
      <c r="I21" s="25">
        <f t="shared" si="10"/>
        <v>4655</v>
      </c>
      <c r="J21" s="25">
        <f t="shared" si="10"/>
        <v>23000</v>
      </c>
      <c r="K21" s="25">
        <f t="shared" si="10"/>
        <v>23000</v>
      </c>
      <c r="L21" s="25">
        <f t="shared" si="10"/>
        <v>23000</v>
      </c>
      <c r="M21" s="25">
        <f t="shared" si="10"/>
        <v>23000</v>
      </c>
      <c r="N21" s="25">
        <f t="shared" si="10"/>
        <v>23000</v>
      </c>
      <c r="O21" s="25">
        <f t="shared" si="10"/>
        <v>23000</v>
      </c>
      <c r="P21" s="25">
        <f t="shared" si="10"/>
        <v>23000</v>
      </c>
      <c r="Q21" s="25">
        <f t="shared" si="10"/>
        <v>23000</v>
      </c>
      <c r="R21" s="25">
        <f>R22+R23</f>
        <v>0</v>
      </c>
      <c r="S21" s="25">
        <f>S22+S23</f>
        <v>0</v>
      </c>
      <c r="T21" s="25">
        <f>T22+T23</f>
        <v>0</v>
      </c>
      <c r="U21" s="25">
        <f t="shared" si="10"/>
        <v>1247965</v>
      </c>
    </row>
    <row r="22" spans="1:21" ht="14.25">
      <c r="A22" s="18"/>
      <c r="B22" s="10" t="s">
        <v>35</v>
      </c>
      <c r="C22" s="11" t="s">
        <v>36</v>
      </c>
      <c r="D22" s="12" t="s">
        <v>37</v>
      </c>
      <c r="E22" s="18" t="s">
        <v>38</v>
      </c>
      <c r="F22" s="26">
        <v>1060000</v>
      </c>
      <c r="G22" s="26">
        <f>400000+50000+80000</f>
        <v>530000</v>
      </c>
      <c r="H22" s="26">
        <f>350000+170000</f>
        <v>520000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>
        <f>SUM(G22:Q22)</f>
        <v>1050000</v>
      </c>
    </row>
    <row r="23" spans="1:21" ht="48">
      <c r="A23" s="18"/>
      <c r="B23" s="14" t="s">
        <v>27</v>
      </c>
      <c r="C23" s="11" t="s">
        <v>39</v>
      </c>
      <c r="D23" s="8" t="s">
        <v>29</v>
      </c>
      <c r="E23" s="18" t="s">
        <v>40</v>
      </c>
      <c r="F23" s="26">
        <v>207275</v>
      </c>
      <c r="G23" s="26">
        <v>4655</v>
      </c>
      <c r="H23" s="26">
        <v>4655</v>
      </c>
      <c r="I23" s="26">
        <v>4655</v>
      </c>
      <c r="J23" s="26">
        <v>23000</v>
      </c>
      <c r="K23" s="26">
        <v>23000</v>
      </c>
      <c r="L23" s="26">
        <v>23000</v>
      </c>
      <c r="M23" s="26">
        <v>23000</v>
      </c>
      <c r="N23" s="26">
        <v>23000</v>
      </c>
      <c r="O23" s="26">
        <v>23000</v>
      </c>
      <c r="P23" s="26">
        <v>23000</v>
      </c>
      <c r="Q23" s="26">
        <v>23000</v>
      </c>
      <c r="R23" s="26"/>
      <c r="S23" s="26"/>
      <c r="T23" s="26"/>
      <c r="U23" s="26">
        <f>SUM(G23:Q23)</f>
        <v>197965</v>
      </c>
    </row>
    <row r="24" spans="1:21" ht="14.25">
      <c r="A24" s="6" t="s">
        <v>21</v>
      </c>
      <c r="B24" s="65" t="s">
        <v>22</v>
      </c>
      <c r="C24" s="66"/>
      <c r="D24" s="66"/>
      <c r="E24" s="67"/>
      <c r="F24" s="25">
        <f>SUM(F25:F51)</f>
        <v>65821000</v>
      </c>
      <c r="G24" s="25">
        <f aca="true" t="shared" si="11" ref="G24:U24">SUM(G25:G51)</f>
        <v>3763000</v>
      </c>
      <c r="H24" s="25">
        <f t="shared" si="11"/>
        <v>7531000</v>
      </c>
      <c r="I24" s="25">
        <f t="shared" si="11"/>
        <v>6950000</v>
      </c>
      <c r="J24" s="25">
        <f t="shared" si="11"/>
        <v>6200000</v>
      </c>
      <c r="K24" s="25">
        <f t="shared" si="11"/>
        <v>3500000</v>
      </c>
      <c r="L24" s="25">
        <f t="shared" si="11"/>
        <v>3500000</v>
      </c>
      <c r="M24" s="25">
        <f t="shared" si="11"/>
        <v>3700000</v>
      </c>
      <c r="N24" s="25">
        <f t="shared" si="11"/>
        <v>3800000</v>
      </c>
      <c r="O24" s="25">
        <f t="shared" si="11"/>
        <v>3800000</v>
      </c>
      <c r="P24" s="25">
        <f t="shared" si="11"/>
        <v>3800000</v>
      </c>
      <c r="Q24" s="25">
        <f t="shared" si="11"/>
        <v>4000000</v>
      </c>
      <c r="R24" s="25">
        <f>SUM(R25:R51)</f>
        <v>4550000</v>
      </c>
      <c r="S24" s="25">
        <f>SUM(S25:S51)</f>
        <v>5100000</v>
      </c>
      <c r="T24" s="25">
        <f>SUM(T25:T51)</f>
        <v>5100000</v>
      </c>
      <c r="U24" s="25">
        <f t="shared" si="11"/>
        <v>65294000</v>
      </c>
    </row>
    <row r="25" spans="1:21" ht="38.25" customHeight="1">
      <c r="A25" s="9"/>
      <c r="B25" s="10" t="s">
        <v>42</v>
      </c>
      <c r="C25" s="12" t="s">
        <v>43</v>
      </c>
      <c r="D25" s="12" t="s">
        <v>25</v>
      </c>
      <c r="E25" s="18" t="s">
        <v>44</v>
      </c>
      <c r="F25" s="26">
        <v>1400000</v>
      </c>
      <c r="G25" s="26">
        <v>900000</v>
      </c>
      <c r="H25" s="26"/>
      <c r="I25" s="26"/>
      <c r="J25" s="26"/>
      <c r="K25" s="26"/>
      <c r="L25" s="25"/>
      <c r="M25" s="25"/>
      <c r="N25" s="25"/>
      <c r="O25" s="25"/>
      <c r="P25" s="25"/>
      <c r="Q25" s="25"/>
      <c r="R25" s="25"/>
      <c r="S25" s="25"/>
      <c r="T25" s="25"/>
      <c r="U25" s="26">
        <f>SUM(G25:Q25)</f>
        <v>900000</v>
      </c>
    </row>
    <row r="26" spans="1:22" s="2" customFormat="1" ht="38.25" customHeight="1">
      <c r="A26" s="9"/>
      <c r="B26" s="10" t="s">
        <v>109</v>
      </c>
      <c r="C26" s="1" t="s">
        <v>82</v>
      </c>
      <c r="D26" s="8" t="s">
        <v>37</v>
      </c>
      <c r="E26" s="18" t="s">
        <v>110</v>
      </c>
      <c r="F26" s="26">
        <v>38850000</v>
      </c>
      <c r="G26" s="26"/>
      <c r="H26" s="26"/>
      <c r="I26" s="26"/>
      <c r="J26" s="26"/>
      <c r="K26" s="26">
        <v>3300000</v>
      </c>
      <c r="L26" s="26">
        <v>3300000</v>
      </c>
      <c r="M26" s="26">
        <v>3500000</v>
      </c>
      <c r="N26" s="26">
        <v>3600000</v>
      </c>
      <c r="O26" s="26">
        <v>3600000</v>
      </c>
      <c r="P26" s="26">
        <v>3600000</v>
      </c>
      <c r="Q26" s="26">
        <v>3800000</v>
      </c>
      <c r="R26" s="26">
        <v>4350000</v>
      </c>
      <c r="S26" s="26">
        <v>4900000</v>
      </c>
      <c r="T26" s="26">
        <v>4900000</v>
      </c>
      <c r="U26" s="26">
        <f>SUM(G26:T26)</f>
        <v>38850000</v>
      </c>
      <c r="V26" s="40"/>
    </row>
    <row r="27" spans="1:21" ht="38.25" customHeight="1">
      <c r="A27" s="9"/>
      <c r="B27" s="14" t="s">
        <v>45</v>
      </c>
      <c r="C27" s="11" t="s">
        <v>46</v>
      </c>
      <c r="D27" s="12" t="s">
        <v>25</v>
      </c>
      <c r="E27" s="18" t="s">
        <v>47</v>
      </c>
      <c r="F27" s="26">
        <v>530000</v>
      </c>
      <c r="G27" s="26">
        <v>530000</v>
      </c>
      <c r="H27" s="26"/>
      <c r="I27" s="26"/>
      <c r="J27" s="26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6">
        <f>SUM(G27:T27)</f>
        <v>530000</v>
      </c>
    </row>
    <row r="28" spans="1:21" ht="26.25" customHeight="1">
      <c r="A28" s="18"/>
      <c r="B28" s="13" t="s">
        <v>48</v>
      </c>
      <c r="C28" s="1" t="s">
        <v>82</v>
      </c>
      <c r="D28" s="8" t="s">
        <v>37</v>
      </c>
      <c r="E28" s="8" t="s">
        <v>41</v>
      </c>
      <c r="F28" s="26">
        <v>2400000</v>
      </c>
      <c r="G28" s="28"/>
      <c r="H28" s="28"/>
      <c r="I28" s="26">
        <v>200000</v>
      </c>
      <c r="J28" s="26">
        <v>200000</v>
      </c>
      <c r="K28" s="26">
        <v>200000</v>
      </c>
      <c r="L28" s="26">
        <v>200000</v>
      </c>
      <c r="M28" s="26">
        <v>200000</v>
      </c>
      <c r="N28" s="26">
        <v>200000</v>
      </c>
      <c r="O28" s="26">
        <v>200000</v>
      </c>
      <c r="P28" s="26">
        <v>200000</v>
      </c>
      <c r="Q28" s="26">
        <v>200000</v>
      </c>
      <c r="R28" s="26">
        <v>200000</v>
      </c>
      <c r="S28" s="26">
        <v>200000</v>
      </c>
      <c r="T28" s="26">
        <v>200000</v>
      </c>
      <c r="U28" s="26">
        <f>SUM(G28:T28)</f>
        <v>2400000</v>
      </c>
    </row>
    <row r="29" spans="1:21" ht="29.25" customHeight="1">
      <c r="A29" s="18"/>
      <c r="B29" s="14" t="s">
        <v>49</v>
      </c>
      <c r="C29" s="8" t="s">
        <v>50</v>
      </c>
      <c r="D29" s="8" t="s">
        <v>37</v>
      </c>
      <c r="E29" s="18" t="s">
        <v>47</v>
      </c>
      <c r="F29" s="26">
        <v>110000</v>
      </c>
      <c r="G29" s="28">
        <v>97000</v>
      </c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>
        <f aca="true" t="shared" si="12" ref="U29:U34">SUM(G29:Q29)</f>
        <v>97000</v>
      </c>
    </row>
    <row r="30" spans="1:21" ht="33.75" customHeight="1">
      <c r="A30" s="18"/>
      <c r="B30" s="14" t="s">
        <v>51</v>
      </c>
      <c r="C30" s="8" t="s">
        <v>50</v>
      </c>
      <c r="D30" s="8" t="s">
        <v>37</v>
      </c>
      <c r="E30" s="18" t="s">
        <v>47</v>
      </c>
      <c r="F30" s="26">
        <v>150000</v>
      </c>
      <c r="G30" s="28">
        <v>136000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>
        <f t="shared" si="12"/>
        <v>136000</v>
      </c>
    </row>
    <row r="31" spans="1:21" s="2" customFormat="1" ht="38.25" customHeight="1">
      <c r="A31" s="18"/>
      <c r="B31" s="14" t="s">
        <v>81</v>
      </c>
      <c r="C31" s="1" t="s">
        <v>83</v>
      </c>
      <c r="D31" s="8" t="s">
        <v>37</v>
      </c>
      <c r="E31" s="18" t="s">
        <v>58</v>
      </c>
      <c r="F31" s="26">
        <v>2000000</v>
      </c>
      <c r="G31" s="28">
        <v>1200000</v>
      </c>
      <c r="H31" s="26">
        <v>800000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>
        <f t="shared" si="12"/>
        <v>2000000</v>
      </c>
    </row>
    <row r="32" spans="1:21" s="2" customFormat="1" ht="38.25" customHeight="1">
      <c r="A32" s="18"/>
      <c r="B32" s="14" t="s">
        <v>85</v>
      </c>
      <c r="C32" s="42" t="s">
        <v>87</v>
      </c>
      <c r="D32" s="8" t="s">
        <v>37</v>
      </c>
      <c r="E32" s="18" t="s">
        <v>58</v>
      </c>
      <c r="F32" s="26">
        <v>1050000</v>
      </c>
      <c r="G32" s="28">
        <v>250000</v>
      </c>
      <c r="H32" s="26">
        <v>800000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>
        <f t="shared" si="12"/>
        <v>1050000</v>
      </c>
    </row>
    <row r="33" spans="1:21" s="2" customFormat="1" ht="38.25" customHeight="1">
      <c r="A33" s="18"/>
      <c r="B33" s="14" t="s">
        <v>84</v>
      </c>
      <c r="C33" s="41" t="s">
        <v>86</v>
      </c>
      <c r="D33" s="8" t="s">
        <v>37</v>
      </c>
      <c r="E33" s="18" t="s">
        <v>58</v>
      </c>
      <c r="F33" s="26">
        <v>400000</v>
      </c>
      <c r="G33" s="28">
        <v>250000</v>
      </c>
      <c r="H33" s="26">
        <v>150000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>
        <f t="shared" si="12"/>
        <v>400000</v>
      </c>
    </row>
    <row r="34" spans="1:21" ht="27.75" customHeight="1">
      <c r="A34" s="18"/>
      <c r="B34" s="43" t="s">
        <v>52</v>
      </c>
      <c r="C34" s="8" t="s">
        <v>53</v>
      </c>
      <c r="D34" s="8" t="s">
        <v>37</v>
      </c>
      <c r="E34" s="18" t="s">
        <v>47</v>
      </c>
      <c r="F34" s="26">
        <v>400000</v>
      </c>
      <c r="G34" s="28">
        <v>400000</v>
      </c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>
        <f t="shared" si="12"/>
        <v>400000</v>
      </c>
    </row>
    <row r="35" spans="1:21" s="2" customFormat="1" ht="27.75" customHeight="1">
      <c r="A35" s="9"/>
      <c r="B35" s="14" t="s">
        <v>88</v>
      </c>
      <c r="C35" s="48" t="s">
        <v>82</v>
      </c>
      <c r="D35" s="8" t="s">
        <v>37</v>
      </c>
      <c r="E35" s="18" t="s">
        <v>102</v>
      </c>
      <c r="F35" s="26">
        <v>1260000</v>
      </c>
      <c r="G35" s="44"/>
      <c r="H35" s="26">
        <v>660000</v>
      </c>
      <c r="I35" s="26">
        <v>600000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>
        <f aca="true" t="shared" si="13" ref="U35:U51">SUM(G35:Q35)</f>
        <v>1260000</v>
      </c>
    </row>
    <row r="36" spans="1:21" s="2" customFormat="1" ht="27.75" customHeight="1">
      <c r="A36" s="9"/>
      <c r="B36" s="14" t="s">
        <v>89</v>
      </c>
      <c r="C36" s="48" t="s">
        <v>82</v>
      </c>
      <c r="D36" s="8" t="s">
        <v>37</v>
      </c>
      <c r="E36" s="18" t="s">
        <v>103</v>
      </c>
      <c r="F36" s="26">
        <v>740000</v>
      </c>
      <c r="G36" s="44"/>
      <c r="H36" s="26"/>
      <c r="I36" s="26">
        <v>40000</v>
      </c>
      <c r="J36" s="26">
        <v>700000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>
        <f t="shared" si="13"/>
        <v>740000</v>
      </c>
    </row>
    <row r="37" spans="1:21" s="2" customFormat="1" ht="27.75" customHeight="1">
      <c r="A37" s="9"/>
      <c r="B37" s="14" t="s">
        <v>90</v>
      </c>
      <c r="C37" s="48" t="s">
        <v>82</v>
      </c>
      <c r="D37" s="8" t="s">
        <v>37</v>
      </c>
      <c r="E37" s="18" t="s">
        <v>103</v>
      </c>
      <c r="F37" s="26">
        <v>955000</v>
      </c>
      <c r="G37" s="44"/>
      <c r="H37" s="26"/>
      <c r="I37" s="26">
        <v>55000</v>
      </c>
      <c r="J37" s="26">
        <v>900000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>
        <f t="shared" si="13"/>
        <v>955000</v>
      </c>
    </row>
    <row r="38" spans="1:21" s="2" customFormat="1" ht="27.75" customHeight="1">
      <c r="A38" s="9"/>
      <c r="B38" s="14" t="s">
        <v>91</v>
      </c>
      <c r="C38" s="48" t="s">
        <v>82</v>
      </c>
      <c r="D38" s="8" t="s">
        <v>37</v>
      </c>
      <c r="E38" s="18" t="s">
        <v>103</v>
      </c>
      <c r="F38" s="26">
        <v>1055000</v>
      </c>
      <c r="G38" s="44"/>
      <c r="H38" s="26"/>
      <c r="I38" s="26">
        <v>55000</v>
      </c>
      <c r="J38" s="26">
        <v>1000000</v>
      </c>
      <c r="K38" s="26"/>
      <c r="L38" s="25"/>
      <c r="M38" s="25"/>
      <c r="N38" s="25"/>
      <c r="O38" s="25"/>
      <c r="P38" s="25"/>
      <c r="Q38" s="25"/>
      <c r="R38" s="25"/>
      <c r="S38" s="25"/>
      <c r="T38" s="25"/>
      <c r="U38" s="26">
        <f t="shared" si="13"/>
        <v>1055000</v>
      </c>
    </row>
    <row r="39" spans="1:21" s="2" customFormat="1" ht="27.75" customHeight="1">
      <c r="A39" s="9"/>
      <c r="B39" s="14" t="s">
        <v>92</v>
      </c>
      <c r="C39" s="48" t="s">
        <v>82</v>
      </c>
      <c r="D39" s="8" t="s">
        <v>37</v>
      </c>
      <c r="E39" s="18" t="s">
        <v>58</v>
      </c>
      <c r="F39" s="26">
        <v>1160000</v>
      </c>
      <c r="G39" s="44"/>
      <c r="H39" s="26">
        <v>1160000</v>
      </c>
      <c r="I39" s="26"/>
      <c r="J39" s="26"/>
      <c r="K39" s="26"/>
      <c r="L39" s="25"/>
      <c r="M39" s="25"/>
      <c r="N39" s="25"/>
      <c r="O39" s="25"/>
      <c r="P39" s="25"/>
      <c r="Q39" s="25"/>
      <c r="R39" s="25"/>
      <c r="S39" s="25"/>
      <c r="T39" s="25"/>
      <c r="U39" s="26">
        <f t="shared" si="13"/>
        <v>1160000</v>
      </c>
    </row>
    <row r="40" spans="1:21" s="2" customFormat="1" ht="27.75" customHeight="1">
      <c r="A40" s="9"/>
      <c r="B40" s="14" t="s">
        <v>93</v>
      </c>
      <c r="C40" s="48" t="s">
        <v>82</v>
      </c>
      <c r="D40" s="8" t="s">
        <v>37</v>
      </c>
      <c r="E40" s="18" t="s">
        <v>104</v>
      </c>
      <c r="F40" s="26">
        <v>1570000</v>
      </c>
      <c r="G40" s="44"/>
      <c r="H40" s="26">
        <v>70000</v>
      </c>
      <c r="I40" s="26">
        <v>700000</v>
      </c>
      <c r="J40" s="26">
        <v>800000</v>
      </c>
      <c r="K40" s="26"/>
      <c r="L40" s="25"/>
      <c r="M40" s="25"/>
      <c r="N40" s="25"/>
      <c r="O40" s="25"/>
      <c r="P40" s="25"/>
      <c r="Q40" s="25"/>
      <c r="R40" s="25"/>
      <c r="S40" s="25"/>
      <c r="T40" s="25"/>
      <c r="U40" s="26">
        <f t="shared" si="13"/>
        <v>1570000</v>
      </c>
    </row>
    <row r="41" spans="1:21" s="2" customFormat="1" ht="27.75" customHeight="1">
      <c r="A41" s="9"/>
      <c r="B41" s="49" t="s">
        <v>94</v>
      </c>
      <c r="C41" s="48" t="s">
        <v>113</v>
      </c>
      <c r="D41" s="8" t="s">
        <v>37</v>
      </c>
      <c r="E41" s="18" t="s">
        <v>102</v>
      </c>
      <c r="F41" s="26">
        <v>760000</v>
      </c>
      <c r="G41" s="44"/>
      <c r="H41" s="26">
        <v>60000</v>
      </c>
      <c r="I41" s="26">
        <v>700000</v>
      </c>
      <c r="J41" s="26"/>
      <c r="K41" s="26"/>
      <c r="L41" s="25"/>
      <c r="M41" s="25"/>
      <c r="N41" s="25"/>
      <c r="O41" s="25"/>
      <c r="P41" s="25"/>
      <c r="Q41" s="25"/>
      <c r="R41" s="25"/>
      <c r="S41" s="25"/>
      <c r="T41" s="25"/>
      <c r="U41" s="26">
        <f t="shared" si="13"/>
        <v>760000</v>
      </c>
    </row>
    <row r="42" spans="1:21" s="2" customFormat="1" ht="27.75" customHeight="1">
      <c r="A42" s="9"/>
      <c r="B42" s="49" t="s">
        <v>105</v>
      </c>
      <c r="C42" s="48" t="s">
        <v>82</v>
      </c>
      <c r="D42" s="8" t="s">
        <v>37</v>
      </c>
      <c r="E42" s="18" t="s">
        <v>58</v>
      </c>
      <c r="F42" s="26">
        <v>146000</v>
      </c>
      <c r="G42" s="44"/>
      <c r="H42" s="26">
        <v>146000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>
        <f t="shared" si="13"/>
        <v>146000</v>
      </c>
    </row>
    <row r="43" spans="1:21" s="2" customFormat="1" ht="27.75" customHeight="1">
      <c r="A43" s="9"/>
      <c r="B43" s="49" t="s">
        <v>95</v>
      </c>
      <c r="C43" s="48" t="s">
        <v>114</v>
      </c>
      <c r="D43" s="8" t="s">
        <v>37</v>
      </c>
      <c r="E43" s="18" t="s">
        <v>58</v>
      </c>
      <c r="F43" s="26">
        <v>200000</v>
      </c>
      <c r="G43" s="44"/>
      <c r="H43" s="26">
        <v>200000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>
        <f t="shared" si="13"/>
        <v>200000</v>
      </c>
    </row>
    <row r="44" spans="1:21" s="2" customFormat="1" ht="27.75" customHeight="1">
      <c r="A44" s="9"/>
      <c r="B44" s="49" t="s">
        <v>108</v>
      </c>
      <c r="C44" s="48" t="s">
        <v>115</v>
      </c>
      <c r="D44" s="8" t="s">
        <v>37</v>
      </c>
      <c r="E44" s="18" t="s">
        <v>58</v>
      </c>
      <c r="F44" s="26">
        <v>600000</v>
      </c>
      <c r="G44" s="44"/>
      <c r="H44" s="26">
        <v>600000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>
        <f t="shared" si="13"/>
        <v>600000</v>
      </c>
    </row>
    <row r="45" spans="1:21" s="2" customFormat="1" ht="27.75" customHeight="1">
      <c r="A45" s="9"/>
      <c r="B45" s="49" t="s">
        <v>101</v>
      </c>
      <c r="C45" s="48" t="s">
        <v>82</v>
      </c>
      <c r="D45" s="8" t="s">
        <v>37</v>
      </c>
      <c r="E45" s="18" t="s">
        <v>58</v>
      </c>
      <c r="F45" s="26">
        <v>60000</v>
      </c>
      <c r="G45" s="44"/>
      <c r="H45" s="26">
        <v>60000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>
        <f t="shared" si="13"/>
        <v>60000</v>
      </c>
    </row>
    <row r="46" spans="1:21" s="2" customFormat="1" ht="27.75" customHeight="1">
      <c r="A46" s="9"/>
      <c r="B46" s="14" t="s">
        <v>96</v>
      </c>
      <c r="C46" s="48" t="s">
        <v>112</v>
      </c>
      <c r="D46" s="8" t="s">
        <v>37</v>
      </c>
      <c r="E46" s="18" t="s">
        <v>104</v>
      </c>
      <c r="F46" s="26">
        <v>5800000</v>
      </c>
      <c r="G46" s="44"/>
      <c r="H46" s="26">
        <v>300000</v>
      </c>
      <c r="I46" s="26">
        <v>3000000</v>
      </c>
      <c r="J46" s="26">
        <v>2500000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>
        <f t="shared" si="13"/>
        <v>5800000</v>
      </c>
    </row>
    <row r="47" spans="1:21" s="2" customFormat="1" ht="27.75" customHeight="1">
      <c r="A47" s="9"/>
      <c r="B47" s="14" t="s">
        <v>97</v>
      </c>
      <c r="C47" s="48" t="s">
        <v>111</v>
      </c>
      <c r="D47" s="8" t="s">
        <v>37</v>
      </c>
      <c r="E47" s="18" t="s">
        <v>102</v>
      </c>
      <c r="F47" s="26">
        <v>3000000</v>
      </c>
      <c r="G47" s="44"/>
      <c r="H47" s="26">
        <v>1500000</v>
      </c>
      <c r="I47" s="26">
        <v>1500000</v>
      </c>
      <c r="J47" s="26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>
        <f t="shared" si="13"/>
        <v>3000000</v>
      </c>
    </row>
    <row r="48" spans="1:21" s="2" customFormat="1" ht="27.75" customHeight="1">
      <c r="A48" s="9"/>
      <c r="B48" s="14" t="s">
        <v>98</v>
      </c>
      <c r="C48" s="48" t="s">
        <v>82</v>
      </c>
      <c r="D48" s="8" t="s">
        <v>37</v>
      </c>
      <c r="E48" s="18" t="s">
        <v>58</v>
      </c>
      <c r="F48" s="26">
        <v>430000</v>
      </c>
      <c r="G48" s="44"/>
      <c r="H48" s="26">
        <v>430000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>
        <f t="shared" si="13"/>
        <v>430000</v>
      </c>
    </row>
    <row r="49" spans="1:21" s="2" customFormat="1" ht="27.75" customHeight="1">
      <c r="A49" s="9"/>
      <c r="B49" s="14" t="s">
        <v>99</v>
      </c>
      <c r="C49" s="48" t="s">
        <v>82</v>
      </c>
      <c r="D49" s="8" t="s">
        <v>37</v>
      </c>
      <c r="E49" s="18" t="s">
        <v>58</v>
      </c>
      <c r="F49" s="26">
        <v>170000</v>
      </c>
      <c r="G49" s="44"/>
      <c r="H49" s="26">
        <v>170000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>
        <f t="shared" si="13"/>
        <v>170000</v>
      </c>
    </row>
    <row r="50" spans="1:21" s="2" customFormat="1" ht="27.75" customHeight="1">
      <c r="A50" s="9"/>
      <c r="B50" s="14" t="s">
        <v>100</v>
      </c>
      <c r="C50" s="48" t="s">
        <v>82</v>
      </c>
      <c r="D50" s="8" t="s">
        <v>37</v>
      </c>
      <c r="E50" s="18" t="s">
        <v>58</v>
      </c>
      <c r="F50" s="26">
        <v>325000</v>
      </c>
      <c r="G50" s="44"/>
      <c r="H50" s="26">
        <v>325000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>
        <f t="shared" si="13"/>
        <v>325000</v>
      </c>
    </row>
    <row r="51" spans="1:21" s="2" customFormat="1" ht="48.75" customHeight="1">
      <c r="A51" s="9"/>
      <c r="B51" s="14" t="s">
        <v>106</v>
      </c>
      <c r="C51" s="48" t="s">
        <v>82</v>
      </c>
      <c r="D51" s="8" t="s">
        <v>107</v>
      </c>
      <c r="E51" s="18" t="s">
        <v>104</v>
      </c>
      <c r="F51" s="26">
        <v>300000</v>
      </c>
      <c r="G51" s="44"/>
      <c r="H51" s="26">
        <v>100000</v>
      </c>
      <c r="I51" s="26">
        <v>100000</v>
      </c>
      <c r="J51" s="26">
        <v>100000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>
        <f t="shared" si="13"/>
        <v>300000</v>
      </c>
    </row>
    <row r="52" spans="1:21" ht="14.25">
      <c r="A52" s="3" t="s">
        <v>54</v>
      </c>
      <c r="B52" s="70" t="s">
        <v>55</v>
      </c>
      <c r="C52" s="71"/>
      <c r="D52" s="71"/>
      <c r="E52" s="72"/>
      <c r="F52" s="30">
        <f>F53+F54</f>
        <v>1330700</v>
      </c>
      <c r="G52" s="30">
        <f aca="true" t="shared" si="14" ref="G52:U52">G53+G54</f>
        <v>604250</v>
      </c>
      <c r="H52" s="30">
        <f t="shared" si="14"/>
        <v>604450</v>
      </c>
      <c r="I52" s="30">
        <f t="shared" si="14"/>
        <v>56950</v>
      </c>
      <c r="J52" s="30">
        <f t="shared" si="14"/>
        <v>51350</v>
      </c>
      <c r="K52" s="30">
        <f t="shared" si="14"/>
        <v>2300</v>
      </c>
      <c r="L52" s="30">
        <f t="shared" si="14"/>
        <v>2500</v>
      </c>
      <c r="M52" s="30">
        <f t="shared" si="14"/>
        <v>2700</v>
      </c>
      <c r="N52" s="30">
        <f t="shared" si="14"/>
        <v>2900</v>
      </c>
      <c r="O52" s="30">
        <f t="shared" si="14"/>
        <v>3100</v>
      </c>
      <c r="P52" s="30">
        <f t="shared" si="14"/>
        <v>0</v>
      </c>
      <c r="Q52" s="30">
        <f t="shared" si="14"/>
        <v>0</v>
      </c>
      <c r="R52" s="30">
        <f>R53+R54</f>
        <v>0</v>
      </c>
      <c r="S52" s="30">
        <f>S53+S54</f>
        <v>0</v>
      </c>
      <c r="T52" s="30">
        <f>T53+T54</f>
        <v>0</v>
      </c>
      <c r="U52" s="30">
        <f t="shared" si="14"/>
        <v>1330500</v>
      </c>
    </row>
    <row r="53" spans="1:21" ht="14.25">
      <c r="A53" s="4"/>
      <c r="B53" s="59" t="s">
        <v>9</v>
      </c>
      <c r="C53" s="60"/>
      <c r="D53" s="60"/>
      <c r="E53" s="61"/>
      <c r="F53" s="23">
        <f>F56+F59+F62+F65</f>
        <v>1330700</v>
      </c>
      <c r="G53" s="23">
        <f aca="true" t="shared" si="15" ref="G53:U53">G56+G59+G62+G65</f>
        <v>604250</v>
      </c>
      <c r="H53" s="23">
        <f t="shared" si="15"/>
        <v>604450</v>
      </c>
      <c r="I53" s="23">
        <f t="shared" si="15"/>
        <v>56950</v>
      </c>
      <c r="J53" s="23">
        <f t="shared" si="15"/>
        <v>51350</v>
      </c>
      <c r="K53" s="23">
        <f t="shared" si="15"/>
        <v>2300</v>
      </c>
      <c r="L53" s="23">
        <f t="shared" si="15"/>
        <v>2500</v>
      </c>
      <c r="M53" s="23">
        <f t="shared" si="15"/>
        <v>2700</v>
      </c>
      <c r="N53" s="23">
        <f t="shared" si="15"/>
        <v>2900</v>
      </c>
      <c r="O53" s="23">
        <f t="shared" si="15"/>
        <v>3100</v>
      </c>
      <c r="P53" s="23">
        <f t="shared" si="15"/>
        <v>0</v>
      </c>
      <c r="Q53" s="23">
        <f t="shared" si="15"/>
        <v>0</v>
      </c>
      <c r="R53" s="23">
        <f aca="true" t="shared" si="16" ref="R53:T54">R56+R59+R62+R65</f>
        <v>0</v>
      </c>
      <c r="S53" s="23">
        <f t="shared" si="16"/>
        <v>0</v>
      </c>
      <c r="T53" s="23">
        <f t="shared" si="16"/>
        <v>0</v>
      </c>
      <c r="U53" s="23">
        <f t="shared" si="15"/>
        <v>1330500</v>
      </c>
    </row>
    <row r="54" spans="1:21" ht="14.25">
      <c r="A54" s="4"/>
      <c r="B54" s="59" t="s">
        <v>10</v>
      </c>
      <c r="C54" s="60"/>
      <c r="D54" s="60"/>
      <c r="E54" s="61"/>
      <c r="F54" s="23">
        <f>F57+F60+F63+F66</f>
        <v>0</v>
      </c>
      <c r="G54" s="23">
        <f aca="true" t="shared" si="17" ref="G54:U54">G57+G60+G63+G66</f>
        <v>0</v>
      </c>
      <c r="H54" s="23">
        <f t="shared" si="17"/>
        <v>0</v>
      </c>
      <c r="I54" s="23">
        <f t="shared" si="17"/>
        <v>0</v>
      </c>
      <c r="J54" s="23">
        <f t="shared" si="17"/>
        <v>0</v>
      </c>
      <c r="K54" s="23">
        <f t="shared" si="17"/>
        <v>0</v>
      </c>
      <c r="L54" s="23">
        <f t="shared" si="17"/>
        <v>0</v>
      </c>
      <c r="M54" s="23">
        <f t="shared" si="17"/>
        <v>0</v>
      </c>
      <c r="N54" s="23">
        <f t="shared" si="17"/>
        <v>0</v>
      </c>
      <c r="O54" s="23">
        <f t="shared" si="17"/>
        <v>0</v>
      </c>
      <c r="P54" s="23">
        <f t="shared" si="17"/>
        <v>0</v>
      </c>
      <c r="Q54" s="23">
        <f t="shared" si="17"/>
        <v>0</v>
      </c>
      <c r="R54" s="23">
        <f t="shared" si="16"/>
        <v>0</v>
      </c>
      <c r="S54" s="23">
        <f t="shared" si="16"/>
        <v>0</v>
      </c>
      <c r="T54" s="23">
        <f t="shared" si="16"/>
        <v>0</v>
      </c>
      <c r="U54" s="23">
        <f t="shared" si="17"/>
        <v>0</v>
      </c>
    </row>
    <row r="55" spans="1:21" ht="24">
      <c r="A55" s="15" t="s">
        <v>13</v>
      </c>
      <c r="B55" s="16" t="s">
        <v>56</v>
      </c>
      <c r="C55" s="16" t="s">
        <v>57</v>
      </c>
      <c r="D55" s="17" t="s">
        <v>37</v>
      </c>
      <c r="E55" s="17" t="s">
        <v>58</v>
      </c>
      <c r="F55" s="31">
        <f>F56+F57</f>
        <v>1100000</v>
      </c>
      <c r="G55" s="31">
        <f aca="true" t="shared" si="18" ref="G55:U55">G56+G57</f>
        <v>550000</v>
      </c>
      <c r="H55" s="31">
        <f t="shared" si="18"/>
        <v>550000</v>
      </c>
      <c r="I55" s="31">
        <f t="shared" si="18"/>
        <v>0</v>
      </c>
      <c r="J55" s="31">
        <f t="shared" si="18"/>
        <v>0</v>
      </c>
      <c r="K55" s="31">
        <f t="shared" si="18"/>
        <v>0</v>
      </c>
      <c r="L55" s="31">
        <f t="shared" si="18"/>
        <v>0</v>
      </c>
      <c r="M55" s="31">
        <f t="shared" si="18"/>
        <v>0</v>
      </c>
      <c r="N55" s="31">
        <f t="shared" si="18"/>
        <v>0</v>
      </c>
      <c r="O55" s="31">
        <f t="shared" si="18"/>
        <v>0</v>
      </c>
      <c r="P55" s="31">
        <f t="shared" si="18"/>
        <v>0</v>
      </c>
      <c r="Q55" s="31">
        <f t="shared" si="18"/>
        <v>0</v>
      </c>
      <c r="R55" s="31">
        <f>R56+R57</f>
        <v>0</v>
      </c>
      <c r="S55" s="31">
        <f>S56+S57</f>
        <v>0</v>
      </c>
      <c r="T55" s="31">
        <f>T56+T57</f>
        <v>0</v>
      </c>
      <c r="U55" s="31">
        <f t="shared" si="18"/>
        <v>1100000</v>
      </c>
    </row>
    <row r="56" spans="1:21" ht="14.25">
      <c r="A56" s="6" t="s">
        <v>15</v>
      </c>
      <c r="B56" s="65" t="s">
        <v>16</v>
      </c>
      <c r="C56" s="66"/>
      <c r="D56" s="66"/>
      <c r="E56" s="67"/>
      <c r="F56" s="25">
        <v>1100000</v>
      </c>
      <c r="G56" s="25">
        <v>550000</v>
      </c>
      <c r="H56" s="25">
        <v>550000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1100000</v>
      </c>
    </row>
    <row r="57" spans="1:21" ht="14.25">
      <c r="A57" s="6" t="s">
        <v>21</v>
      </c>
      <c r="B57" s="65" t="s">
        <v>22</v>
      </c>
      <c r="C57" s="66"/>
      <c r="D57" s="66"/>
      <c r="E57" s="67"/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</row>
    <row r="58" spans="1:21" ht="14.25">
      <c r="A58" s="15" t="s">
        <v>31</v>
      </c>
      <c r="B58" s="17" t="s">
        <v>59</v>
      </c>
      <c r="C58" s="17" t="s">
        <v>60</v>
      </c>
      <c r="D58" s="17" t="s">
        <v>37</v>
      </c>
      <c r="E58" s="15" t="s">
        <v>44</v>
      </c>
      <c r="F58" s="31">
        <f>F59+F60</f>
        <v>192400</v>
      </c>
      <c r="G58" s="31">
        <f aca="true" t="shared" si="19" ref="G58:U58">G59+G60</f>
        <v>46950</v>
      </c>
      <c r="H58" s="31">
        <f t="shared" si="19"/>
        <v>46950</v>
      </c>
      <c r="I58" s="31">
        <f t="shared" si="19"/>
        <v>49250</v>
      </c>
      <c r="J58" s="31">
        <f t="shared" si="19"/>
        <v>49250</v>
      </c>
      <c r="K58" s="31">
        <f t="shared" si="19"/>
        <v>0</v>
      </c>
      <c r="L58" s="31">
        <f t="shared" si="19"/>
        <v>0</v>
      </c>
      <c r="M58" s="31">
        <f t="shared" si="19"/>
        <v>0</v>
      </c>
      <c r="N58" s="31">
        <f t="shared" si="19"/>
        <v>0</v>
      </c>
      <c r="O58" s="31">
        <f t="shared" si="19"/>
        <v>0</v>
      </c>
      <c r="P58" s="31">
        <f t="shared" si="19"/>
        <v>0</v>
      </c>
      <c r="Q58" s="31">
        <f t="shared" si="19"/>
        <v>0</v>
      </c>
      <c r="R58" s="31">
        <f>R59+R60</f>
        <v>0</v>
      </c>
      <c r="S58" s="31">
        <f>S59+S60</f>
        <v>0</v>
      </c>
      <c r="T58" s="31">
        <f>T59+T60</f>
        <v>0</v>
      </c>
      <c r="U58" s="31">
        <f t="shared" si="19"/>
        <v>192400</v>
      </c>
    </row>
    <row r="59" spans="1:21" ht="14.25">
      <c r="A59" s="6" t="s">
        <v>15</v>
      </c>
      <c r="B59" s="65" t="s">
        <v>16</v>
      </c>
      <c r="C59" s="66"/>
      <c r="D59" s="66"/>
      <c r="E59" s="67"/>
      <c r="F59" s="21">
        <v>192400</v>
      </c>
      <c r="G59" s="21">
        <v>46950</v>
      </c>
      <c r="H59" s="21">
        <v>46950</v>
      </c>
      <c r="I59" s="21">
        <v>49250</v>
      </c>
      <c r="J59" s="21">
        <v>49250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192400</v>
      </c>
    </row>
    <row r="60" spans="1:21" ht="14.25">
      <c r="A60" s="6" t="s">
        <v>21</v>
      </c>
      <c r="B60" s="65" t="s">
        <v>22</v>
      </c>
      <c r="C60" s="66"/>
      <c r="D60" s="66"/>
      <c r="E60" s="67"/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</row>
    <row r="61" spans="1:21" ht="24">
      <c r="A61" s="15" t="s">
        <v>33</v>
      </c>
      <c r="B61" s="17" t="s">
        <v>61</v>
      </c>
      <c r="C61" s="17" t="s">
        <v>62</v>
      </c>
      <c r="D61" s="17" t="s">
        <v>19</v>
      </c>
      <c r="E61" s="17" t="s">
        <v>63</v>
      </c>
      <c r="F61" s="31">
        <f>F62+F63</f>
        <v>17400</v>
      </c>
      <c r="G61" s="31">
        <f aca="true" t="shared" si="20" ref="G61:U61">G62+G63</f>
        <v>5800</v>
      </c>
      <c r="H61" s="31">
        <f t="shared" si="20"/>
        <v>5800</v>
      </c>
      <c r="I61" s="31">
        <f t="shared" si="20"/>
        <v>5800</v>
      </c>
      <c r="J61" s="31">
        <f t="shared" si="20"/>
        <v>0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 t="shared" si="20"/>
        <v>0</v>
      </c>
      <c r="P61" s="31">
        <f t="shared" si="20"/>
        <v>0</v>
      </c>
      <c r="Q61" s="31">
        <f t="shared" si="20"/>
        <v>0</v>
      </c>
      <c r="R61" s="31">
        <f>R62+R63</f>
        <v>0</v>
      </c>
      <c r="S61" s="31">
        <f>S62+S63</f>
        <v>0</v>
      </c>
      <c r="T61" s="31">
        <f>T62+T63</f>
        <v>0</v>
      </c>
      <c r="U61" s="31">
        <f t="shared" si="20"/>
        <v>17400</v>
      </c>
    </row>
    <row r="62" spans="1:21" ht="14.25">
      <c r="A62" s="6" t="s">
        <v>15</v>
      </c>
      <c r="B62" s="65" t="s">
        <v>16</v>
      </c>
      <c r="C62" s="66"/>
      <c r="D62" s="66"/>
      <c r="E62" s="67"/>
      <c r="F62" s="25">
        <v>17400</v>
      </c>
      <c r="G62" s="25">
        <v>5800</v>
      </c>
      <c r="H62" s="25">
        <v>5800</v>
      </c>
      <c r="I62" s="25">
        <v>5800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17400</v>
      </c>
    </row>
    <row r="63" spans="1:21" ht="14.25">
      <c r="A63" s="6" t="s">
        <v>21</v>
      </c>
      <c r="B63" s="65" t="s">
        <v>22</v>
      </c>
      <c r="C63" s="66"/>
      <c r="D63" s="66"/>
      <c r="E63" s="67"/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1:21" ht="14.25">
      <c r="A64" s="15" t="s">
        <v>64</v>
      </c>
      <c r="B64" s="16" t="s">
        <v>65</v>
      </c>
      <c r="C64" s="17" t="s">
        <v>66</v>
      </c>
      <c r="D64" s="17" t="s">
        <v>37</v>
      </c>
      <c r="E64" s="17" t="s">
        <v>67</v>
      </c>
      <c r="F64" s="32">
        <f>F65+F66</f>
        <v>20900</v>
      </c>
      <c r="G64" s="32">
        <f aca="true" t="shared" si="21" ref="G64:Q64">G65+G66</f>
        <v>1500</v>
      </c>
      <c r="H64" s="32">
        <f t="shared" si="21"/>
        <v>1700</v>
      </c>
      <c r="I64" s="32">
        <f t="shared" si="21"/>
        <v>1900</v>
      </c>
      <c r="J64" s="32">
        <f t="shared" si="21"/>
        <v>2100</v>
      </c>
      <c r="K64" s="32">
        <f t="shared" si="21"/>
        <v>2300</v>
      </c>
      <c r="L64" s="32">
        <f t="shared" si="21"/>
        <v>2500</v>
      </c>
      <c r="M64" s="32">
        <f t="shared" si="21"/>
        <v>2700</v>
      </c>
      <c r="N64" s="32">
        <f t="shared" si="21"/>
        <v>2900</v>
      </c>
      <c r="O64" s="32">
        <f t="shared" si="21"/>
        <v>3100</v>
      </c>
      <c r="P64" s="32">
        <f t="shared" si="21"/>
        <v>0</v>
      </c>
      <c r="Q64" s="32">
        <f t="shared" si="21"/>
        <v>0</v>
      </c>
      <c r="R64" s="32">
        <f>R65+R66</f>
        <v>0</v>
      </c>
      <c r="S64" s="32">
        <f>S65+S66</f>
        <v>0</v>
      </c>
      <c r="T64" s="32">
        <f>T65+T66</f>
        <v>0</v>
      </c>
      <c r="U64" s="32">
        <f>U65+U66</f>
        <v>20700</v>
      </c>
    </row>
    <row r="65" spans="1:21" ht="14.25">
      <c r="A65" s="6" t="s">
        <v>15</v>
      </c>
      <c r="B65" s="65" t="s">
        <v>16</v>
      </c>
      <c r="C65" s="66"/>
      <c r="D65" s="66"/>
      <c r="E65" s="67"/>
      <c r="F65" s="25">
        <v>20900</v>
      </c>
      <c r="G65" s="25">
        <v>1500</v>
      </c>
      <c r="H65" s="25">
        <v>1700</v>
      </c>
      <c r="I65" s="25">
        <v>1900</v>
      </c>
      <c r="J65" s="25">
        <v>2100</v>
      </c>
      <c r="K65" s="25">
        <v>2300</v>
      </c>
      <c r="L65" s="25">
        <v>2500</v>
      </c>
      <c r="M65" s="25">
        <v>2700</v>
      </c>
      <c r="N65" s="25">
        <v>2900</v>
      </c>
      <c r="O65" s="25">
        <v>3100</v>
      </c>
      <c r="P65" s="25"/>
      <c r="Q65" s="25"/>
      <c r="R65" s="25"/>
      <c r="S65" s="25"/>
      <c r="T65" s="25"/>
      <c r="U65" s="25">
        <v>20700</v>
      </c>
    </row>
    <row r="66" spans="1:21" ht="14.25">
      <c r="A66" s="6" t="s">
        <v>21</v>
      </c>
      <c r="B66" s="65" t="s">
        <v>22</v>
      </c>
      <c r="C66" s="66"/>
      <c r="D66" s="66"/>
      <c r="E66" s="67"/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</row>
    <row r="67" spans="1:23" ht="14.25">
      <c r="A67" s="96" t="s">
        <v>68</v>
      </c>
      <c r="B67" s="98" t="s">
        <v>69</v>
      </c>
      <c r="C67" s="71"/>
      <c r="D67" s="71"/>
      <c r="E67" s="72"/>
      <c r="F67" s="33">
        <v>8163394.79</v>
      </c>
      <c r="G67" s="30">
        <v>2372166.55</v>
      </c>
      <c r="H67" s="30">
        <v>504600.93</v>
      </c>
      <c r="I67" s="30">
        <v>2736955.42</v>
      </c>
      <c r="J67" s="30">
        <v>423030</v>
      </c>
      <c r="K67" s="30">
        <v>422929</v>
      </c>
      <c r="L67" s="30">
        <v>397829</v>
      </c>
      <c r="M67" s="30">
        <v>397655.77</v>
      </c>
      <c r="N67" s="30">
        <v>230942.13</v>
      </c>
      <c r="O67" s="30">
        <v>230850.45</v>
      </c>
      <c r="P67" s="30">
        <v>230758.76</v>
      </c>
      <c r="Q67" s="30">
        <v>230685.08</v>
      </c>
      <c r="R67" s="30">
        <v>0</v>
      </c>
      <c r="S67" s="30">
        <v>0</v>
      </c>
      <c r="T67" s="30">
        <v>0</v>
      </c>
      <c r="U67" s="30">
        <v>8078407</v>
      </c>
      <c r="V67" s="40"/>
      <c r="W67" s="40"/>
    </row>
    <row r="68" spans="1:22" ht="14.25">
      <c r="A68" s="97"/>
      <c r="B68" s="99" t="s">
        <v>70</v>
      </c>
      <c r="C68" s="100"/>
      <c r="D68" s="100"/>
      <c r="E68" s="101"/>
      <c r="F68" s="34"/>
      <c r="G68" s="30">
        <v>2372166.55</v>
      </c>
      <c r="H68" s="30">
        <v>504600.93</v>
      </c>
      <c r="I68" s="30">
        <v>2338825.98</v>
      </c>
      <c r="J68" s="30">
        <v>25000</v>
      </c>
      <c r="K68" s="30">
        <v>25000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5265593.46</v>
      </c>
      <c r="V68" s="40"/>
    </row>
    <row r="69" spans="1:22" ht="24">
      <c r="A69" s="94" t="s">
        <v>13</v>
      </c>
      <c r="B69" s="7" t="s">
        <v>71</v>
      </c>
      <c r="C69" s="88" t="s">
        <v>72</v>
      </c>
      <c r="D69" s="88" t="s">
        <v>37</v>
      </c>
      <c r="E69" s="88" t="s">
        <v>73</v>
      </c>
      <c r="F69" s="86">
        <v>39000.770000000004</v>
      </c>
      <c r="G69" s="26">
        <v>3900.54</v>
      </c>
      <c r="H69" s="26">
        <v>3800.92</v>
      </c>
      <c r="I69" s="26">
        <v>3701</v>
      </c>
      <c r="J69" s="26">
        <v>3602</v>
      </c>
      <c r="K69" s="26">
        <v>3502</v>
      </c>
      <c r="L69" s="26">
        <v>3402</v>
      </c>
      <c r="M69" s="26">
        <v>3228.77</v>
      </c>
      <c r="N69" s="26">
        <v>3175.1299999999997</v>
      </c>
      <c r="O69" s="26">
        <v>3083.45</v>
      </c>
      <c r="P69" s="26">
        <v>2991.7599999999998</v>
      </c>
      <c r="Q69" s="26">
        <v>2918.08</v>
      </c>
      <c r="R69" s="26"/>
      <c r="S69" s="26"/>
      <c r="T69" s="26"/>
      <c r="U69" s="26">
        <v>37306</v>
      </c>
      <c r="V69" s="40"/>
    </row>
    <row r="70" spans="1:22" ht="36">
      <c r="A70" s="95"/>
      <c r="B70" s="7" t="s">
        <v>70</v>
      </c>
      <c r="C70" s="91"/>
      <c r="D70" s="89"/>
      <c r="E70" s="89"/>
      <c r="F70" s="87"/>
      <c r="G70" s="26">
        <v>3900.54</v>
      </c>
      <c r="H70" s="26">
        <v>3800.92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>
        <v>7701.46</v>
      </c>
      <c r="V70" s="40"/>
    </row>
    <row r="71" spans="1:22" ht="24">
      <c r="A71" s="94" t="s">
        <v>31</v>
      </c>
      <c r="B71" s="7" t="s">
        <v>71</v>
      </c>
      <c r="C71" s="92"/>
      <c r="D71" s="88" t="s">
        <v>37</v>
      </c>
      <c r="E71" s="88" t="s">
        <v>74</v>
      </c>
      <c r="F71" s="86">
        <v>4620325.65</v>
      </c>
      <c r="G71" s="26">
        <v>2141835.34</v>
      </c>
      <c r="H71" s="26">
        <v>81371.57</v>
      </c>
      <c r="I71" s="26">
        <v>2313825.98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>
        <v>4537032.89</v>
      </c>
      <c r="V71" s="40"/>
    </row>
    <row r="72" spans="1:22" ht="36">
      <c r="A72" s="95"/>
      <c r="B72" s="7" t="s">
        <v>70</v>
      </c>
      <c r="C72" s="92"/>
      <c r="D72" s="89"/>
      <c r="E72" s="89"/>
      <c r="F72" s="87"/>
      <c r="G72" s="26">
        <v>2141835.34</v>
      </c>
      <c r="H72" s="35">
        <v>81371.57</v>
      </c>
      <c r="I72" s="35">
        <v>2313825.98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26">
        <v>4537032.89</v>
      </c>
      <c r="V72" s="40"/>
    </row>
    <row r="73" spans="1:22" ht="24">
      <c r="A73" s="94" t="s">
        <v>33</v>
      </c>
      <c r="B73" s="7" t="s">
        <v>75</v>
      </c>
      <c r="C73" s="92"/>
      <c r="D73" s="88" t="s">
        <v>37</v>
      </c>
      <c r="E73" s="88" t="s">
        <v>73</v>
      </c>
      <c r="F73" s="86">
        <v>2395771.99</v>
      </c>
      <c r="G73" s="36">
        <v>118097.67</v>
      </c>
      <c r="H73" s="28">
        <v>227767.44</v>
      </c>
      <c r="I73" s="28">
        <v>227767.44</v>
      </c>
      <c r="J73" s="28">
        <v>227767</v>
      </c>
      <c r="K73" s="28">
        <v>227767</v>
      </c>
      <c r="L73" s="28">
        <v>227767</v>
      </c>
      <c r="M73" s="28">
        <v>227767</v>
      </c>
      <c r="N73" s="28">
        <v>227767</v>
      </c>
      <c r="O73" s="28">
        <v>227767</v>
      </c>
      <c r="P73" s="28">
        <v>227767</v>
      </c>
      <c r="Q73" s="28">
        <v>227767</v>
      </c>
      <c r="R73" s="28"/>
      <c r="S73" s="28"/>
      <c r="T73" s="28"/>
      <c r="U73" s="26">
        <v>2395769</v>
      </c>
      <c r="V73" s="40"/>
    </row>
    <row r="74" spans="1:22" ht="36">
      <c r="A74" s="95"/>
      <c r="B74" s="7" t="s">
        <v>70</v>
      </c>
      <c r="C74" s="92"/>
      <c r="D74" s="89"/>
      <c r="E74" s="89"/>
      <c r="F74" s="87"/>
      <c r="G74" s="35">
        <v>118097.67</v>
      </c>
      <c r="H74" s="37">
        <v>227767.44</v>
      </c>
      <c r="I74" s="37"/>
      <c r="J74" s="37"/>
      <c r="K74" s="37"/>
      <c r="L74" s="37"/>
      <c r="M74" s="37"/>
      <c r="N74" s="38"/>
      <c r="O74" s="38"/>
      <c r="P74" s="38"/>
      <c r="Q74" s="38"/>
      <c r="R74" s="38"/>
      <c r="S74" s="38"/>
      <c r="T74" s="38"/>
      <c r="U74" s="26">
        <v>345865.11</v>
      </c>
      <c r="V74" s="40"/>
    </row>
    <row r="75" spans="1:22" ht="24">
      <c r="A75" s="94" t="s">
        <v>64</v>
      </c>
      <c r="B75" s="7" t="s">
        <v>75</v>
      </c>
      <c r="C75" s="92"/>
      <c r="D75" s="88" t="s">
        <v>37</v>
      </c>
      <c r="E75" s="88" t="s">
        <v>76</v>
      </c>
      <c r="F75" s="90">
        <v>1083296.38</v>
      </c>
      <c r="G75" s="28">
        <v>83333</v>
      </c>
      <c r="H75" s="28">
        <v>166661</v>
      </c>
      <c r="I75" s="28">
        <v>166661</v>
      </c>
      <c r="J75" s="28">
        <v>166661</v>
      </c>
      <c r="K75" s="28">
        <v>166660</v>
      </c>
      <c r="L75" s="28">
        <v>166660</v>
      </c>
      <c r="M75" s="28">
        <v>166660</v>
      </c>
      <c r="N75" s="39"/>
      <c r="O75" s="26"/>
      <c r="P75" s="26"/>
      <c r="Q75" s="26"/>
      <c r="R75" s="26"/>
      <c r="S75" s="26"/>
      <c r="T75" s="26"/>
      <c r="U75" s="26">
        <v>1083296</v>
      </c>
      <c r="V75" s="40"/>
    </row>
    <row r="76" spans="1:22" ht="36">
      <c r="A76" s="95"/>
      <c r="B76" s="7" t="s">
        <v>70</v>
      </c>
      <c r="C76" s="93"/>
      <c r="D76" s="89"/>
      <c r="E76" s="89"/>
      <c r="F76" s="87"/>
      <c r="G76" s="38">
        <v>83333</v>
      </c>
      <c r="H76" s="38">
        <v>166661</v>
      </c>
      <c r="I76" s="38"/>
      <c r="J76" s="38"/>
      <c r="K76" s="38"/>
      <c r="L76" s="38"/>
      <c r="M76" s="38"/>
      <c r="N76" s="26"/>
      <c r="O76" s="26"/>
      <c r="P76" s="26"/>
      <c r="Q76" s="26"/>
      <c r="R76" s="26"/>
      <c r="S76" s="26"/>
      <c r="T76" s="26"/>
      <c r="U76" s="26">
        <v>249994</v>
      </c>
      <c r="V76" s="40"/>
    </row>
    <row r="77" spans="1:22" ht="24">
      <c r="A77" s="94" t="s">
        <v>77</v>
      </c>
      <c r="B77" s="7" t="s">
        <v>78</v>
      </c>
      <c r="C77" s="88" t="s">
        <v>79</v>
      </c>
      <c r="D77" s="94" t="s">
        <v>37</v>
      </c>
      <c r="E77" s="94" t="s">
        <v>80</v>
      </c>
      <c r="F77" s="86">
        <v>25000</v>
      </c>
      <c r="G77" s="26">
        <v>25000</v>
      </c>
      <c r="H77" s="26">
        <v>25000</v>
      </c>
      <c r="I77" s="26">
        <v>25000</v>
      </c>
      <c r="J77" s="26">
        <v>25000</v>
      </c>
      <c r="K77" s="26">
        <v>25000</v>
      </c>
      <c r="L77" s="26"/>
      <c r="M77" s="26"/>
      <c r="N77" s="26"/>
      <c r="O77" s="26"/>
      <c r="P77" s="26"/>
      <c r="Q77" s="26"/>
      <c r="R77" s="26"/>
      <c r="S77" s="26"/>
      <c r="T77" s="26"/>
      <c r="U77" s="26">
        <v>25000</v>
      </c>
      <c r="V77" s="40"/>
    </row>
    <row r="78" spans="1:22" ht="36">
      <c r="A78" s="95"/>
      <c r="B78" s="7" t="s">
        <v>70</v>
      </c>
      <c r="C78" s="89"/>
      <c r="D78" s="95"/>
      <c r="E78" s="95"/>
      <c r="F78" s="87"/>
      <c r="G78" s="26">
        <v>25000</v>
      </c>
      <c r="H78" s="26">
        <v>25000</v>
      </c>
      <c r="I78" s="26">
        <v>25000</v>
      </c>
      <c r="J78" s="26">
        <v>25000</v>
      </c>
      <c r="K78" s="26">
        <v>25000</v>
      </c>
      <c r="L78" s="26"/>
      <c r="M78" s="26"/>
      <c r="N78" s="26"/>
      <c r="O78" s="26"/>
      <c r="P78" s="26"/>
      <c r="Q78" s="26"/>
      <c r="R78" s="26"/>
      <c r="S78" s="26"/>
      <c r="T78" s="26"/>
      <c r="U78" s="26">
        <v>25000</v>
      </c>
      <c r="V78" s="40"/>
    </row>
    <row r="79" spans="7:17" ht="14.25"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</sheetData>
  <sheetProtection/>
  <mergeCells count="61">
    <mergeCell ref="B20:E20"/>
    <mergeCell ref="B21:E21"/>
    <mergeCell ref="A77:A78"/>
    <mergeCell ref="D77:D78"/>
    <mergeCell ref="E77:E78"/>
    <mergeCell ref="A67:A68"/>
    <mergeCell ref="B67:E67"/>
    <mergeCell ref="B68:E68"/>
    <mergeCell ref="A75:A76"/>
    <mergeCell ref="E75:E76"/>
    <mergeCell ref="B60:E60"/>
    <mergeCell ref="B65:E65"/>
    <mergeCell ref="B62:E62"/>
    <mergeCell ref="B63:E63"/>
    <mergeCell ref="A73:A74"/>
    <mergeCell ref="D73:D74"/>
    <mergeCell ref="E73:E74"/>
    <mergeCell ref="D69:D70"/>
    <mergeCell ref="E69:E70"/>
    <mergeCell ref="F69:F70"/>
    <mergeCell ref="C69:C76"/>
    <mergeCell ref="F77:F78"/>
    <mergeCell ref="C77:C78"/>
    <mergeCell ref="A69:A70"/>
    <mergeCell ref="A71:A72"/>
    <mergeCell ref="D71:D72"/>
    <mergeCell ref="E71:E72"/>
    <mergeCell ref="B54:E54"/>
    <mergeCell ref="B56:E56"/>
    <mergeCell ref="B57:E57"/>
    <mergeCell ref="B18:E18"/>
    <mergeCell ref="F73:F74"/>
    <mergeCell ref="D75:D76"/>
    <mergeCell ref="F75:F76"/>
    <mergeCell ref="F71:F72"/>
    <mergeCell ref="B66:E66"/>
    <mergeCell ref="B59:E59"/>
    <mergeCell ref="B5:E5"/>
    <mergeCell ref="B6:E6"/>
    <mergeCell ref="B7:E7"/>
    <mergeCell ref="B8:E8"/>
    <mergeCell ref="G3:Q3"/>
    <mergeCell ref="C3:C4"/>
    <mergeCell ref="B9:E9"/>
    <mergeCell ref="B10:E10"/>
    <mergeCell ref="B11:E11"/>
    <mergeCell ref="B12:E12"/>
    <mergeCell ref="B14:E14"/>
    <mergeCell ref="B53:E53"/>
    <mergeCell ref="B17:E17"/>
    <mergeCell ref="B24:E24"/>
    <mergeCell ref="B52:E52"/>
    <mergeCell ref="B19:E19"/>
    <mergeCell ref="S1:U1"/>
    <mergeCell ref="A2:U2"/>
    <mergeCell ref="A3:A4"/>
    <mergeCell ref="B3:B4"/>
    <mergeCell ref="D3:D4"/>
    <mergeCell ref="E3:E4"/>
    <mergeCell ref="F3:F4"/>
    <mergeCell ref="U3:U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komp</cp:lastModifiedBy>
  <cp:lastPrinted>2011-08-30T09:03:36Z</cp:lastPrinted>
  <dcterms:created xsi:type="dcterms:W3CDTF">2011-02-15T07:07:07Z</dcterms:created>
  <dcterms:modified xsi:type="dcterms:W3CDTF">2011-08-30T09:03:39Z</dcterms:modified>
  <cp:category/>
  <cp:version/>
  <cp:contentType/>
  <cp:contentStatus/>
</cp:coreProperties>
</file>